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0" windowWidth="25040" windowHeight="14180" tabRatio="895"/>
  </bookViews>
  <sheets>
    <sheet name="Descr" sheetId="40" r:id="rId1"/>
    <sheet name="res1" sheetId="20" r:id="rId2"/>
    <sheet name="res2" sheetId="35" r:id="rId3"/>
    <sheet name="res3" sheetId="36" r:id="rId4"/>
    <sheet name="res control" sheetId="13" r:id="rId5"/>
    <sheet name="res 1 decl." sheetId="21" r:id="rId6"/>
    <sheet name="res 1 decl. %" sheetId="39" r:id="rId7"/>
    <sheet name="res 2 decl." sheetId="23" r:id="rId8"/>
    <sheet name="res 3 decl. &amp; irregular" sheetId="24" r:id="rId9"/>
    <sheet name="raw 1 decl. sg" sheetId="6" r:id="rId10"/>
    <sheet name="raw 2 decl. sg" sheetId="12" r:id="rId11"/>
    <sheet name="raw 3 decl. sg" sheetId="11" r:id="rId12"/>
    <sheet name="raw irreg. sg" sheetId="2" r:id="rId13"/>
    <sheet name="raw 1 decl. pl" sheetId="17" r:id="rId14"/>
    <sheet name="raw 2 decl. pl" sheetId="14" r:id="rId15"/>
    <sheet name="raw 3 decl. pl" sheetId="15" r:id="rId16"/>
    <sheet name="raw irreg. pl" sheetId="16" r:id="rId17"/>
    <sheet name="ending in yj ij oj" sheetId="8" r:id="rId1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23" l="1"/>
  <c r="M38" i="23"/>
  <c r="T38" i="23"/>
  <c r="F97" i="23"/>
  <c r="F39" i="23"/>
  <c r="M39" i="23"/>
  <c r="T39" i="23"/>
  <c r="F98" i="23"/>
  <c r="F40" i="23"/>
  <c r="M40" i="23"/>
  <c r="T40" i="23"/>
  <c r="T41" i="23"/>
  <c r="F99" i="23"/>
  <c r="F41" i="23"/>
  <c r="M41" i="23"/>
  <c r="T42" i="23"/>
  <c r="F100" i="23"/>
  <c r="F42" i="23"/>
  <c r="M42" i="23"/>
  <c r="F43" i="23"/>
  <c r="M43" i="23"/>
  <c r="T43" i="23"/>
  <c r="F101" i="23"/>
  <c r="F44" i="23"/>
  <c r="M44" i="23"/>
  <c r="T44" i="23"/>
  <c r="T45" i="23"/>
  <c r="F102" i="23"/>
  <c r="F103" i="23"/>
  <c r="F46" i="23"/>
  <c r="M46" i="23"/>
  <c r="T47" i="23"/>
  <c r="F104" i="23"/>
  <c r="F47" i="23"/>
  <c r="M47" i="23"/>
  <c r="M48" i="23"/>
  <c r="T48" i="23"/>
  <c r="T49" i="23"/>
  <c r="F105" i="23"/>
  <c r="F48" i="23"/>
  <c r="M49" i="23"/>
  <c r="T50" i="23"/>
  <c r="F106" i="23"/>
  <c r="D107" i="23"/>
  <c r="F107" i="23"/>
  <c r="F51" i="23"/>
  <c r="M52" i="23"/>
  <c r="T54" i="23"/>
  <c r="F108" i="23"/>
  <c r="D52" i="23"/>
  <c r="F52" i="23"/>
  <c r="M53" i="23"/>
  <c r="T52" i="23"/>
  <c r="T53" i="23"/>
  <c r="T55" i="23"/>
  <c r="F109" i="23"/>
  <c r="F110" i="23"/>
  <c r="F111" i="23"/>
  <c r="E97" i="23"/>
  <c r="E103" i="23"/>
  <c r="E104" i="23"/>
  <c r="E110" i="23"/>
  <c r="E111" i="23"/>
  <c r="D97" i="23"/>
  <c r="D98" i="23"/>
  <c r="D99" i="23"/>
  <c r="D100" i="23"/>
  <c r="D101" i="23"/>
  <c r="D102" i="23"/>
  <c r="D103" i="23"/>
  <c r="D104" i="23"/>
  <c r="D105" i="23"/>
  <c r="D106" i="23"/>
  <c r="D108" i="23"/>
  <c r="R55" i="23"/>
  <c r="D109" i="23"/>
  <c r="D110" i="23"/>
  <c r="D111" i="23"/>
  <c r="E109" i="23"/>
  <c r="E108" i="23"/>
  <c r="E107" i="23"/>
  <c r="E106" i="23"/>
  <c r="E105" i="23"/>
  <c r="G102" i="23"/>
  <c r="E102" i="23"/>
  <c r="E101" i="23"/>
  <c r="E100" i="23"/>
  <c r="G99" i="23"/>
  <c r="E99" i="23"/>
  <c r="E98" i="23"/>
  <c r="I85" i="23"/>
  <c r="K85" i="23"/>
  <c r="I84" i="23"/>
  <c r="K84" i="23"/>
  <c r="N84" i="23"/>
  <c r="M84" i="23"/>
  <c r="L84" i="23"/>
  <c r="I83" i="23"/>
  <c r="K83" i="23"/>
  <c r="N83" i="23"/>
  <c r="M83" i="23"/>
  <c r="L83" i="23"/>
  <c r="Q80" i="23"/>
  <c r="P80" i="23"/>
  <c r="O80" i="23"/>
  <c r="F7" i="23"/>
  <c r="M7" i="23"/>
  <c r="T7" i="23"/>
  <c r="F66" i="23"/>
  <c r="F8" i="23"/>
  <c r="M8" i="23"/>
  <c r="T8" i="23"/>
  <c r="F67" i="23"/>
  <c r="F9" i="23"/>
  <c r="M9" i="23"/>
  <c r="T9" i="23"/>
  <c r="T10" i="23"/>
  <c r="F68" i="23"/>
  <c r="F10" i="23"/>
  <c r="M10" i="23"/>
  <c r="T11" i="23"/>
  <c r="F69" i="23"/>
  <c r="F11" i="23"/>
  <c r="M11" i="23"/>
  <c r="F12" i="23"/>
  <c r="M12" i="23"/>
  <c r="T12" i="23"/>
  <c r="F70" i="23"/>
  <c r="F13" i="23"/>
  <c r="M13" i="23"/>
  <c r="T13" i="23"/>
  <c r="T14" i="23"/>
  <c r="F71" i="23"/>
  <c r="F72" i="23"/>
  <c r="F15" i="23"/>
  <c r="M15" i="23"/>
  <c r="T16" i="23"/>
  <c r="F73" i="23"/>
  <c r="F16" i="23"/>
  <c r="M16" i="23"/>
  <c r="M17" i="23"/>
  <c r="T17" i="23"/>
  <c r="T18" i="23"/>
  <c r="F74" i="23"/>
  <c r="F17" i="23"/>
  <c r="M18" i="23"/>
  <c r="T19" i="23"/>
  <c r="F75" i="23"/>
  <c r="D76" i="23"/>
  <c r="E76" i="23"/>
  <c r="F76" i="23"/>
  <c r="F20" i="23"/>
  <c r="M21" i="23"/>
  <c r="T23" i="23"/>
  <c r="F77" i="23"/>
  <c r="F21" i="23"/>
  <c r="M22" i="23"/>
  <c r="T24" i="23"/>
  <c r="F78" i="23"/>
  <c r="F79" i="23"/>
  <c r="F80" i="23"/>
  <c r="E66" i="23"/>
  <c r="E67" i="23"/>
  <c r="E68" i="23"/>
  <c r="E69" i="23"/>
  <c r="E70" i="23"/>
  <c r="E71" i="23"/>
  <c r="E72" i="23"/>
  <c r="E73" i="23"/>
  <c r="E74" i="23"/>
  <c r="E75" i="23"/>
  <c r="E77" i="23"/>
  <c r="E78" i="23"/>
  <c r="E79" i="23"/>
  <c r="E80" i="23"/>
  <c r="D66" i="23"/>
  <c r="D67" i="23"/>
  <c r="D68" i="23"/>
  <c r="D69" i="23"/>
  <c r="D70" i="23"/>
  <c r="D71" i="23"/>
  <c r="D72" i="23"/>
  <c r="D73" i="23"/>
  <c r="D74" i="23"/>
  <c r="D75" i="23"/>
  <c r="D77" i="23"/>
  <c r="D78" i="23"/>
  <c r="D79" i="23"/>
  <c r="D80" i="23"/>
  <c r="Q79" i="23"/>
  <c r="P79" i="23"/>
  <c r="O79" i="23"/>
  <c r="Q78" i="23"/>
  <c r="P78" i="23"/>
  <c r="O78" i="23"/>
  <c r="Q77" i="23"/>
  <c r="P77" i="23"/>
  <c r="O77" i="23"/>
  <c r="Q76" i="23"/>
  <c r="P76" i="23"/>
  <c r="O76" i="23"/>
  <c r="Q75" i="23"/>
  <c r="P75" i="23"/>
  <c r="O75" i="23"/>
  <c r="Q74" i="23"/>
  <c r="P74" i="23"/>
  <c r="O74" i="23"/>
  <c r="Q73" i="23"/>
  <c r="P73" i="23"/>
  <c r="O73" i="23"/>
  <c r="Q72" i="23"/>
  <c r="P72" i="23"/>
  <c r="O72" i="23"/>
  <c r="Q71" i="23"/>
  <c r="P71" i="23"/>
  <c r="O71" i="23"/>
  <c r="Q70" i="23"/>
  <c r="P70" i="23"/>
  <c r="O70" i="23"/>
  <c r="Q69" i="23"/>
  <c r="P69" i="23"/>
  <c r="O69" i="23"/>
  <c r="Q68" i="23"/>
  <c r="P68" i="23"/>
  <c r="O68" i="23"/>
  <c r="Q67" i="23"/>
  <c r="P67" i="23"/>
  <c r="O67" i="23"/>
  <c r="Q66" i="23"/>
  <c r="P66" i="23"/>
  <c r="O66" i="23"/>
  <c r="F63" i="23"/>
  <c r="F62" i="23"/>
  <c r="M61" i="23"/>
  <c r="M60" i="23"/>
  <c r="F59" i="23"/>
  <c r="F58" i="23"/>
  <c r="T46" i="23"/>
  <c r="T56" i="23"/>
  <c r="S56" i="23"/>
  <c r="R46" i="23"/>
  <c r="R56" i="23"/>
  <c r="M50" i="23"/>
  <c r="M51" i="23"/>
  <c r="M54" i="23"/>
  <c r="M45" i="23"/>
  <c r="M55" i="23"/>
  <c r="L55" i="23"/>
  <c r="K54" i="23"/>
  <c r="K45" i="23"/>
  <c r="K55" i="23"/>
  <c r="D45" i="23"/>
  <c r="F45" i="23"/>
  <c r="F53" i="23"/>
  <c r="E53" i="23"/>
  <c r="D53" i="23"/>
  <c r="F50" i="23"/>
  <c r="F49" i="23"/>
  <c r="F33" i="23"/>
  <c r="F32" i="23"/>
  <c r="M30" i="23"/>
  <c r="M29" i="23"/>
  <c r="F29" i="23"/>
  <c r="F28" i="23"/>
  <c r="R25" i="23"/>
  <c r="R15" i="23"/>
  <c r="R26" i="23"/>
  <c r="S25" i="23"/>
  <c r="S15" i="23"/>
  <c r="S26" i="23"/>
  <c r="T26" i="23"/>
  <c r="T25" i="23"/>
  <c r="K23" i="23"/>
  <c r="K14" i="23"/>
  <c r="K24" i="23"/>
  <c r="L23" i="23"/>
  <c r="L14" i="23"/>
  <c r="L24" i="23"/>
  <c r="M24" i="23"/>
  <c r="M23" i="23"/>
  <c r="D14" i="23"/>
  <c r="D22" i="23"/>
  <c r="D23" i="23"/>
  <c r="E14" i="23"/>
  <c r="E22" i="23"/>
  <c r="E23" i="23"/>
  <c r="F23" i="23"/>
  <c r="T22" i="23"/>
  <c r="F22" i="23"/>
  <c r="T21" i="23"/>
  <c r="T20" i="23"/>
  <c r="M20" i="23"/>
  <c r="M19" i="23"/>
  <c r="F19" i="23"/>
  <c r="F18" i="23"/>
  <c r="T15" i="23"/>
  <c r="M14" i="23"/>
  <c r="F14" i="23"/>
  <c r="F84" i="21"/>
  <c r="F83" i="21"/>
  <c r="F82" i="21"/>
  <c r="F81" i="21"/>
  <c r="F80" i="21"/>
  <c r="F79" i="21"/>
  <c r="F78" i="21"/>
  <c r="F77" i="21"/>
  <c r="K61" i="21"/>
  <c r="K74" i="21"/>
  <c r="K75" i="21"/>
  <c r="L61" i="21"/>
  <c r="L74" i="21"/>
  <c r="L75" i="21"/>
  <c r="M75" i="21"/>
  <c r="M74" i="21"/>
  <c r="M73" i="21"/>
  <c r="M72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E61" i="21"/>
  <c r="E71" i="21"/>
  <c r="E72" i="21"/>
  <c r="D61" i="21"/>
  <c r="D71" i="21"/>
  <c r="D72" i="21"/>
  <c r="M71" i="21"/>
  <c r="M70" i="21"/>
  <c r="R59" i="21"/>
  <c r="S59" i="21"/>
  <c r="T59" i="21"/>
  <c r="T60" i="21"/>
  <c r="T61" i="21"/>
  <c r="T62" i="21"/>
  <c r="T63" i="21"/>
  <c r="T64" i="21"/>
  <c r="T65" i="21"/>
  <c r="T66" i="21"/>
  <c r="T67" i="21"/>
  <c r="T68" i="21"/>
  <c r="T69" i="21"/>
  <c r="S68" i="21"/>
  <c r="S69" i="21"/>
  <c r="R68" i="21"/>
  <c r="R69" i="21"/>
  <c r="M69" i="21"/>
  <c r="M68" i="21"/>
  <c r="M67" i="21"/>
  <c r="M66" i="21"/>
  <c r="M65" i="21"/>
  <c r="M64" i="21"/>
  <c r="M63" i="21"/>
  <c r="M62" i="21"/>
  <c r="M61" i="21"/>
  <c r="M60" i="21"/>
  <c r="M59" i="21"/>
  <c r="T58" i="21"/>
  <c r="M58" i="21"/>
  <c r="T57" i="21"/>
  <c r="M57" i="21"/>
  <c r="T56" i="21"/>
  <c r="M56" i="21"/>
  <c r="T55" i="21"/>
  <c r="M55" i="21"/>
  <c r="T54" i="21"/>
  <c r="M54" i="21"/>
  <c r="T53" i="21"/>
  <c r="M53" i="21"/>
  <c r="T52" i="21"/>
  <c r="M52" i="21"/>
  <c r="R47" i="21"/>
  <c r="S47" i="21"/>
  <c r="T47" i="21"/>
  <c r="T46" i="21"/>
  <c r="T45" i="21"/>
  <c r="T44" i="21"/>
  <c r="T43" i="21"/>
  <c r="F43" i="21"/>
  <c r="T42" i="21"/>
  <c r="F42" i="21"/>
  <c r="T41" i="21"/>
  <c r="F41" i="21"/>
  <c r="T40" i="21"/>
  <c r="F40" i="21"/>
  <c r="T39" i="21"/>
  <c r="F39" i="21"/>
  <c r="T38" i="21"/>
  <c r="F38" i="21"/>
  <c r="T37" i="21"/>
  <c r="M37" i="21"/>
  <c r="T36" i="21"/>
  <c r="M36" i="21"/>
  <c r="T35" i="21"/>
  <c r="D17" i="21"/>
  <c r="D32" i="21"/>
  <c r="D33" i="21"/>
  <c r="E17" i="21"/>
  <c r="E32" i="21"/>
  <c r="E33" i="21"/>
  <c r="F33" i="21"/>
  <c r="F32" i="21"/>
  <c r="K17" i="21"/>
  <c r="K30" i="21"/>
  <c r="K31" i="21"/>
  <c r="L17" i="21"/>
  <c r="L30" i="21"/>
  <c r="L31" i="21"/>
  <c r="M31" i="21"/>
  <c r="F31" i="21"/>
  <c r="M30" i="21"/>
  <c r="F30" i="21"/>
  <c r="M29" i="21"/>
  <c r="F29" i="21"/>
  <c r="R17" i="21"/>
  <c r="R27" i="21"/>
  <c r="R28" i="21"/>
  <c r="S17" i="21"/>
  <c r="S27" i="21"/>
  <c r="S28" i="21"/>
  <c r="T28" i="21"/>
  <c r="M28" i="21"/>
  <c r="F28" i="21"/>
  <c r="T27" i="21"/>
  <c r="M27" i="21"/>
  <c r="F27" i="21"/>
  <c r="T26" i="21"/>
  <c r="M26" i="21"/>
  <c r="F26" i="21"/>
  <c r="T25" i="21"/>
  <c r="M25" i="21"/>
  <c r="F25" i="21"/>
  <c r="T24" i="21"/>
  <c r="M24" i="21"/>
  <c r="F24" i="21"/>
  <c r="T23" i="21"/>
  <c r="M23" i="21"/>
  <c r="F23" i="21"/>
  <c r="T22" i="21"/>
  <c r="M22" i="21"/>
  <c r="F22" i="21"/>
  <c r="T21" i="21"/>
  <c r="M21" i="21"/>
  <c r="F21" i="21"/>
  <c r="T20" i="21"/>
  <c r="M20" i="21"/>
  <c r="F20" i="21"/>
  <c r="T19" i="21"/>
  <c r="M19" i="21"/>
  <c r="F19" i="21"/>
  <c r="T18" i="21"/>
  <c r="M18" i="21"/>
  <c r="F18" i="21"/>
  <c r="T17" i="21"/>
  <c r="M17" i="21"/>
  <c r="F17" i="21"/>
  <c r="T16" i="21"/>
  <c r="M16" i="21"/>
  <c r="F16" i="21"/>
  <c r="T15" i="21"/>
  <c r="M15" i="21"/>
  <c r="F15" i="21"/>
  <c r="T14" i="21"/>
  <c r="M14" i="21"/>
  <c r="F14" i="21"/>
  <c r="T13" i="21"/>
  <c r="M13" i="21"/>
  <c r="F13" i="21"/>
  <c r="T12" i="21"/>
  <c r="M12" i="21"/>
  <c r="F12" i="21"/>
  <c r="T11" i="21"/>
  <c r="M11" i="21"/>
  <c r="F11" i="21"/>
  <c r="T10" i="21"/>
  <c r="M10" i="21"/>
  <c r="F10" i="21"/>
  <c r="T9" i="21"/>
  <c r="M9" i="21"/>
  <c r="F9" i="21"/>
  <c r="T8" i="21"/>
  <c r="M8" i="21"/>
  <c r="F8" i="21"/>
  <c r="T7" i="21"/>
  <c r="M7" i="21"/>
  <c r="F7" i="21"/>
  <c r="C56" i="13"/>
  <c r="B56" i="13"/>
  <c r="D56" i="13"/>
  <c r="M56" i="13"/>
  <c r="L56" i="13"/>
  <c r="J56" i="13"/>
  <c r="I56" i="13"/>
  <c r="D55" i="13"/>
  <c r="O55" i="13"/>
  <c r="M55" i="13"/>
  <c r="L55" i="13"/>
  <c r="J55" i="13"/>
  <c r="I55" i="13"/>
  <c r="G55" i="13"/>
  <c r="F55" i="13"/>
  <c r="D54" i="13"/>
  <c r="O54" i="13"/>
  <c r="M54" i="13"/>
  <c r="L54" i="13"/>
  <c r="J54" i="13"/>
  <c r="I54" i="13"/>
  <c r="G54" i="13"/>
  <c r="F54" i="13"/>
  <c r="D53" i="13"/>
  <c r="O53" i="13"/>
  <c r="M53" i="13"/>
  <c r="L53" i="13"/>
  <c r="J53" i="13"/>
  <c r="I53" i="13"/>
  <c r="G53" i="13"/>
  <c r="F53" i="13"/>
  <c r="C44" i="13"/>
  <c r="B44" i="13"/>
  <c r="D44" i="13"/>
  <c r="N44" i="13"/>
  <c r="M44" i="13"/>
  <c r="K44" i="13"/>
  <c r="J44" i="13"/>
  <c r="D43" i="13"/>
  <c r="N43" i="13"/>
  <c r="M43" i="13"/>
  <c r="K43" i="13"/>
  <c r="J43" i="13"/>
  <c r="H43" i="13"/>
  <c r="G43" i="13"/>
  <c r="F43" i="13"/>
  <c r="D42" i="13"/>
  <c r="N42" i="13"/>
  <c r="M42" i="13"/>
  <c r="K42" i="13"/>
  <c r="J42" i="13"/>
  <c r="H42" i="13"/>
  <c r="G42" i="13"/>
  <c r="F42" i="13"/>
  <c r="D41" i="13"/>
  <c r="N41" i="13"/>
  <c r="M41" i="13"/>
  <c r="K41" i="13"/>
  <c r="J41" i="13"/>
  <c r="H41" i="13"/>
  <c r="G41" i="13"/>
  <c r="F41" i="13"/>
  <c r="D40" i="13"/>
  <c r="N40" i="13"/>
  <c r="M40" i="13"/>
  <c r="K40" i="13"/>
  <c r="J40" i="13"/>
  <c r="H40" i="13"/>
  <c r="G40" i="13"/>
  <c r="F40" i="13"/>
  <c r="D39" i="13"/>
  <c r="N39" i="13"/>
  <c r="M39" i="13"/>
  <c r="K39" i="13"/>
  <c r="J39" i="13"/>
  <c r="H39" i="13"/>
  <c r="G39" i="13"/>
  <c r="F39" i="13"/>
  <c r="D38" i="13"/>
  <c r="N38" i="13"/>
  <c r="M38" i="13"/>
  <c r="K38" i="13"/>
  <c r="J38" i="13"/>
  <c r="H38" i="13"/>
  <c r="G38" i="13"/>
  <c r="F38" i="13"/>
  <c r="U56" i="36"/>
  <c r="AE55" i="36"/>
  <c r="AE54" i="36"/>
  <c r="AE53" i="36"/>
  <c r="AE52" i="36"/>
  <c r="AE51" i="36"/>
  <c r="AE50" i="36"/>
  <c r="AE49" i="36"/>
  <c r="AE48" i="36"/>
  <c r="AE47" i="36"/>
  <c r="AE46" i="36"/>
  <c r="AE45" i="36"/>
  <c r="AE44" i="36"/>
  <c r="AE43" i="36"/>
  <c r="AE42" i="36"/>
  <c r="AE41" i="36"/>
  <c r="AE40" i="36"/>
  <c r="AE39" i="36"/>
  <c r="AE38" i="36"/>
  <c r="AE37" i="36"/>
  <c r="AE36" i="36"/>
  <c r="AE35" i="36"/>
  <c r="AE34" i="36"/>
  <c r="T56" i="36"/>
  <c r="AD55" i="36"/>
  <c r="AD54" i="36"/>
  <c r="AD53" i="36"/>
  <c r="AD52" i="36"/>
  <c r="AD51" i="36"/>
  <c r="AD50" i="36"/>
  <c r="AD49" i="36"/>
  <c r="AD48" i="36"/>
  <c r="AD47" i="36"/>
  <c r="AD46" i="36"/>
  <c r="AD45" i="36"/>
  <c r="AD44" i="36"/>
  <c r="AD43" i="36"/>
  <c r="AD42" i="36"/>
  <c r="AD41" i="36"/>
  <c r="AD40" i="36"/>
  <c r="AD39" i="36"/>
  <c r="AD38" i="36"/>
  <c r="AD37" i="36"/>
  <c r="AD36" i="36"/>
  <c r="AD35" i="36"/>
  <c r="AD34" i="36"/>
  <c r="AE33" i="36"/>
  <c r="AD33" i="36"/>
  <c r="F6" i="6"/>
  <c r="D4" i="20"/>
  <c r="D5" i="20"/>
  <c r="D6" i="20"/>
  <c r="G6" i="6"/>
  <c r="G23" i="6"/>
  <c r="E4" i="20"/>
  <c r="E5" i="20"/>
  <c r="E6" i="20"/>
  <c r="F6" i="20"/>
  <c r="D14" i="20"/>
  <c r="D15" i="20"/>
  <c r="D16" i="20"/>
  <c r="E16" i="20"/>
  <c r="F16" i="20"/>
  <c r="D35" i="20"/>
  <c r="D11" i="20"/>
  <c r="D12" i="20"/>
  <c r="D13" i="20"/>
  <c r="E11" i="20"/>
  <c r="E12" i="20"/>
  <c r="E13" i="20"/>
  <c r="F13" i="20"/>
  <c r="D18" i="20"/>
  <c r="D19" i="20"/>
  <c r="D20" i="20"/>
  <c r="E18" i="20"/>
  <c r="E19" i="20"/>
  <c r="E20" i="20"/>
  <c r="F20" i="20"/>
  <c r="D36" i="20"/>
  <c r="V33" i="36"/>
  <c r="V35" i="36"/>
  <c r="V36" i="36"/>
  <c r="V37" i="36"/>
  <c r="V38" i="36"/>
  <c r="V39" i="36"/>
  <c r="V40" i="36"/>
  <c r="V41" i="36"/>
  <c r="V42" i="36"/>
  <c r="V43" i="36"/>
  <c r="V44" i="36"/>
  <c r="V45" i="36"/>
  <c r="V46" i="36"/>
  <c r="V47" i="36"/>
  <c r="V48" i="36"/>
  <c r="V49" i="36"/>
  <c r="V34" i="36"/>
  <c r="V50" i="36"/>
  <c r="V51" i="36"/>
  <c r="V52" i="36"/>
  <c r="V53" i="36"/>
  <c r="V54" i="36"/>
  <c r="V55" i="36"/>
  <c r="V56" i="36"/>
  <c r="Q28" i="36"/>
  <c r="Q27" i="36"/>
  <c r="Q26" i="36"/>
  <c r="Q25" i="36"/>
  <c r="Q24" i="36"/>
  <c r="Q23" i="36"/>
  <c r="Q22" i="36"/>
  <c r="Q21" i="36"/>
  <c r="Q20" i="36"/>
  <c r="Q19" i="36"/>
  <c r="Q18" i="36"/>
  <c r="Q17" i="36"/>
  <c r="Q16" i="36"/>
  <c r="Q15" i="36"/>
  <c r="Q14" i="36"/>
  <c r="Q13" i="36"/>
  <c r="Q12" i="36"/>
  <c r="Q11" i="36"/>
  <c r="Q10" i="36"/>
  <c r="Q9" i="36"/>
  <c r="Q8" i="36"/>
  <c r="Q7" i="36"/>
  <c r="Q6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9" i="36"/>
  <c r="C29" i="36"/>
  <c r="Z9" i="35"/>
  <c r="Y9" i="35"/>
  <c r="Z8" i="35"/>
  <c r="Y8" i="35"/>
  <c r="Z7" i="35"/>
  <c r="Y7" i="35"/>
  <c r="Z6" i="35"/>
  <c r="Y6" i="35"/>
  <c r="Z5" i="35"/>
  <c r="Y5" i="35"/>
  <c r="Z4" i="35"/>
  <c r="Y4" i="35"/>
  <c r="Z34" i="35"/>
  <c r="Y34" i="35"/>
  <c r="AA34" i="35"/>
  <c r="AK24" i="35"/>
  <c r="AJ24" i="35"/>
  <c r="AH24" i="35"/>
  <c r="AG24" i="35"/>
  <c r="AA33" i="35"/>
  <c r="AK23" i="35"/>
  <c r="AJ23" i="35"/>
  <c r="AH23" i="35"/>
  <c r="AG23" i="35"/>
  <c r="AE23" i="35"/>
  <c r="AD23" i="35"/>
  <c r="AC23" i="35"/>
  <c r="AA32" i="35"/>
  <c r="AK22" i="35"/>
  <c r="AJ22" i="35"/>
  <c r="AH22" i="35"/>
  <c r="AG22" i="35"/>
  <c r="AE22" i="35"/>
  <c r="AD22" i="35"/>
  <c r="AC22" i="35"/>
  <c r="AA31" i="35"/>
  <c r="AK21" i="35"/>
  <c r="AJ21" i="35"/>
  <c r="AH21" i="35"/>
  <c r="AG21" i="35"/>
  <c r="AE21" i="35"/>
  <c r="AD21" i="35"/>
  <c r="AC21" i="35"/>
  <c r="AA30" i="35"/>
  <c r="AK20" i="35"/>
  <c r="AJ20" i="35"/>
  <c r="AH20" i="35"/>
  <c r="AG20" i="35"/>
  <c r="AE20" i="35"/>
  <c r="AD20" i="35"/>
  <c r="AC20" i="35"/>
  <c r="AA29" i="35"/>
  <c r="AK19" i="35"/>
  <c r="AJ19" i="35"/>
  <c r="AH19" i="35"/>
  <c r="AG19" i="35"/>
  <c r="AE19" i="35"/>
  <c r="AD19" i="35"/>
  <c r="AC19" i="35"/>
  <c r="AA28" i="35"/>
  <c r="AK18" i="35"/>
  <c r="AJ18" i="35"/>
  <c r="AH18" i="35"/>
  <c r="AG18" i="35"/>
  <c r="AE18" i="35"/>
  <c r="AD18" i="35"/>
  <c r="AC18" i="35"/>
  <c r="Z10" i="35"/>
  <c r="Y10" i="35"/>
  <c r="AA10" i="35"/>
  <c r="AK10" i="35"/>
  <c r="AJ10" i="35"/>
  <c r="AH10" i="35"/>
  <c r="AG10" i="35"/>
  <c r="AA9" i="35"/>
  <c r="AK9" i="35"/>
  <c r="AJ9" i="35"/>
  <c r="AH9" i="35"/>
  <c r="AG9" i="35"/>
  <c r="AE9" i="35"/>
  <c r="AD9" i="35"/>
  <c r="AC9" i="35"/>
  <c r="AA8" i="35"/>
  <c r="AK8" i="35"/>
  <c r="AJ8" i="35"/>
  <c r="AH8" i="35"/>
  <c r="AG8" i="35"/>
  <c r="AE8" i="35"/>
  <c r="AD8" i="35"/>
  <c r="AC8" i="35"/>
  <c r="AA7" i="35"/>
  <c r="AK7" i="35"/>
  <c r="AJ7" i="35"/>
  <c r="AH7" i="35"/>
  <c r="AG7" i="35"/>
  <c r="AE7" i="35"/>
  <c r="AD7" i="35"/>
  <c r="AC7" i="35"/>
  <c r="AA6" i="35"/>
  <c r="AK6" i="35"/>
  <c r="AJ6" i="35"/>
  <c r="AH6" i="35"/>
  <c r="AG6" i="35"/>
  <c r="AE6" i="35"/>
  <c r="AD6" i="35"/>
  <c r="AC6" i="35"/>
  <c r="AA5" i="35"/>
  <c r="AK5" i="35"/>
  <c r="AJ5" i="35"/>
  <c r="AH5" i="35"/>
  <c r="AG5" i="35"/>
  <c r="AE5" i="35"/>
  <c r="AD5" i="35"/>
  <c r="AC5" i="35"/>
  <c r="AA4" i="35"/>
  <c r="AK4" i="35"/>
  <c r="AJ4" i="35"/>
  <c r="AH4" i="35"/>
  <c r="AG4" i="35"/>
  <c r="AE4" i="35"/>
  <c r="AD4" i="35"/>
  <c r="AC4" i="35"/>
  <c r="D36" i="35"/>
  <c r="D43" i="35"/>
  <c r="D44" i="35"/>
  <c r="C36" i="35"/>
  <c r="C43" i="35"/>
  <c r="C44" i="35"/>
  <c r="E44" i="35"/>
  <c r="V44" i="35"/>
  <c r="U44" i="35"/>
  <c r="E43" i="35"/>
  <c r="V43" i="35"/>
  <c r="U43" i="35"/>
  <c r="S43" i="35"/>
  <c r="R43" i="35"/>
  <c r="M43" i="35"/>
  <c r="L43" i="35"/>
  <c r="K43" i="35"/>
  <c r="E42" i="35"/>
  <c r="V42" i="35"/>
  <c r="U42" i="35"/>
  <c r="S42" i="35"/>
  <c r="R42" i="35"/>
  <c r="P42" i="35"/>
  <c r="O42" i="35"/>
  <c r="M42" i="35"/>
  <c r="L42" i="35"/>
  <c r="K42" i="35"/>
  <c r="I42" i="35"/>
  <c r="H42" i="35"/>
  <c r="G42" i="35"/>
  <c r="E41" i="35"/>
  <c r="V41" i="35"/>
  <c r="U41" i="35"/>
  <c r="S41" i="35"/>
  <c r="R41" i="35"/>
  <c r="P41" i="35"/>
  <c r="O41" i="35"/>
  <c r="M41" i="35"/>
  <c r="L41" i="35"/>
  <c r="K41" i="35"/>
  <c r="I41" i="35"/>
  <c r="H41" i="35"/>
  <c r="G41" i="35"/>
  <c r="E40" i="35"/>
  <c r="V40" i="35"/>
  <c r="U40" i="35"/>
  <c r="S40" i="35"/>
  <c r="R40" i="35"/>
  <c r="P40" i="35"/>
  <c r="O40" i="35"/>
  <c r="M40" i="35"/>
  <c r="L40" i="35"/>
  <c r="K40" i="35"/>
  <c r="I40" i="35"/>
  <c r="H40" i="35"/>
  <c r="G40" i="35"/>
  <c r="E39" i="35"/>
  <c r="V39" i="35"/>
  <c r="U39" i="35"/>
  <c r="S39" i="35"/>
  <c r="R39" i="35"/>
  <c r="P39" i="35"/>
  <c r="O39" i="35"/>
  <c r="M39" i="35"/>
  <c r="L39" i="35"/>
  <c r="K39" i="35"/>
  <c r="I39" i="35"/>
  <c r="H39" i="35"/>
  <c r="G39" i="35"/>
  <c r="E38" i="35"/>
  <c r="V38" i="35"/>
  <c r="U38" i="35"/>
  <c r="S38" i="35"/>
  <c r="R38" i="35"/>
  <c r="P38" i="35"/>
  <c r="O38" i="35"/>
  <c r="M38" i="35"/>
  <c r="L38" i="35"/>
  <c r="K38" i="35"/>
  <c r="I38" i="35"/>
  <c r="H38" i="35"/>
  <c r="G38" i="35"/>
  <c r="E37" i="35"/>
  <c r="V37" i="35"/>
  <c r="U37" i="35"/>
  <c r="S37" i="35"/>
  <c r="R37" i="35"/>
  <c r="P37" i="35"/>
  <c r="O37" i="35"/>
  <c r="M37" i="35"/>
  <c r="L37" i="35"/>
  <c r="K37" i="35"/>
  <c r="I37" i="35"/>
  <c r="H37" i="35"/>
  <c r="G37" i="35"/>
  <c r="E36" i="35"/>
  <c r="V36" i="35"/>
  <c r="U36" i="35"/>
  <c r="S36" i="35"/>
  <c r="R36" i="35"/>
  <c r="M36" i="35"/>
  <c r="L36" i="35"/>
  <c r="K36" i="35"/>
  <c r="E35" i="35"/>
  <c r="V35" i="35"/>
  <c r="S35" i="35"/>
  <c r="P35" i="35"/>
  <c r="M35" i="35"/>
  <c r="L35" i="35"/>
  <c r="I35" i="35"/>
  <c r="H35" i="35"/>
  <c r="E34" i="35"/>
  <c r="V34" i="35"/>
  <c r="U34" i="35"/>
  <c r="S34" i="35"/>
  <c r="R34" i="35"/>
  <c r="P34" i="35"/>
  <c r="O34" i="35"/>
  <c r="M34" i="35"/>
  <c r="L34" i="35"/>
  <c r="K34" i="35"/>
  <c r="I34" i="35"/>
  <c r="H34" i="35"/>
  <c r="G34" i="35"/>
  <c r="E33" i="35"/>
  <c r="V33" i="35"/>
  <c r="U33" i="35"/>
  <c r="S33" i="35"/>
  <c r="R33" i="35"/>
  <c r="P33" i="35"/>
  <c r="O33" i="35"/>
  <c r="M33" i="35"/>
  <c r="L33" i="35"/>
  <c r="K33" i="35"/>
  <c r="I33" i="35"/>
  <c r="H33" i="35"/>
  <c r="G33" i="35"/>
  <c r="E32" i="35"/>
  <c r="V32" i="35"/>
  <c r="U32" i="35"/>
  <c r="S32" i="35"/>
  <c r="R32" i="35"/>
  <c r="P32" i="35"/>
  <c r="O32" i="35"/>
  <c r="M32" i="35"/>
  <c r="L32" i="35"/>
  <c r="K32" i="35"/>
  <c r="I32" i="35"/>
  <c r="H32" i="35"/>
  <c r="G32" i="35"/>
  <c r="E31" i="35"/>
  <c r="V31" i="35"/>
  <c r="U31" i="35"/>
  <c r="S31" i="35"/>
  <c r="R31" i="35"/>
  <c r="P31" i="35"/>
  <c r="O31" i="35"/>
  <c r="M31" i="35"/>
  <c r="L31" i="35"/>
  <c r="K31" i="35"/>
  <c r="I31" i="35"/>
  <c r="H31" i="35"/>
  <c r="G31" i="35"/>
  <c r="E30" i="35"/>
  <c r="V30" i="35"/>
  <c r="S30" i="35"/>
  <c r="P30" i="35"/>
  <c r="M30" i="35"/>
  <c r="L30" i="35"/>
  <c r="I30" i="35"/>
  <c r="H30" i="35"/>
  <c r="E29" i="35"/>
  <c r="V29" i="35"/>
  <c r="U29" i="35"/>
  <c r="S29" i="35"/>
  <c r="R29" i="35"/>
  <c r="P29" i="35"/>
  <c r="O29" i="35"/>
  <c r="M29" i="35"/>
  <c r="L29" i="35"/>
  <c r="K29" i="35"/>
  <c r="I29" i="35"/>
  <c r="H29" i="35"/>
  <c r="G29" i="35"/>
  <c r="E28" i="35"/>
  <c r="V28" i="35"/>
  <c r="U28" i="35"/>
  <c r="S28" i="35"/>
  <c r="R28" i="35"/>
  <c r="P28" i="35"/>
  <c r="O28" i="35"/>
  <c r="M28" i="35"/>
  <c r="L28" i="35"/>
  <c r="K28" i="35"/>
  <c r="I28" i="35"/>
  <c r="H28" i="35"/>
  <c r="G28" i="35"/>
  <c r="V20" i="35"/>
  <c r="U20" i="35"/>
  <c r="V19" i="35"/>
  <c r="U19" i="35"/>
  <c r="S19" i="35"/>
  <c r="R19" i="35"/>
  <c r="M19" i="35"/>
  <c r="L19" i="35"/>
  <c r="K19" i="35"/>
  <c r="V18" i="35"/>
  <c r="U18" i="35"/>
  <c r="S18" i="35"/>
  <c r="R18" i="35"/>
  <c r="P18" i="35"/>
  <c r="O18" i="35"/>
  <c r="M18" i="35"/>
  <c r="L18" i="35"/>
  <c r="K18" i="35"/>
  <c r="I18" i="35"/>
  <c r="H18" i="35"/>
  <c r="G18" i="35"/>
  <c r="V17" i="35"/>
  <c r="U17" i="35"/>
  <c r="S17" i="35"/>
  <c r="R17" i="35"/>
  <c r="P17" i="35"/>
  <c r="O17" i="35"/>
  <c r="M17" i="35"/>
  <c r="L17" i="35"/>
  <c r="K17" i="35"/>
  <c r="I17" i="35"/>
  <c r="H17" i="35"/>
  <c r="G17" i="35"/>
  <c r="V16" i="35"/>
  <c r="U16" i="35"/>
  <c r="S16" i="35"/>
  <c r="R16" i="35"/>
  <c r="P16" i="35"/>
  <c r="O16" i="35"/>
  <c r="M16" i="35"/>
  <c r="L16" i="35"/>
  <c r="K16" i="35"/>
  <c r="I16" i="35"/>
  <c r="H16" i="35"/>
  <c r="G16" i="35"/>
  <c r="V15" i="35"/>
  <c r="U15" i="35"/>
  <c r="S15" i="35"/>
  <c r="R15" i="35"/>
  <c r="P15" i="35"/>
  <c r="O15" i="35"/>
  <c r="M15" i="35"/>
  <c r="L15" i="35"/>
  <c r="K15" i="35"/>
  <c r="I15" i="35"/>
  <c r="H15" i="35"/>
  <c r="G15" i="35"/>
  <c r="V14" i="35"/>
  <c r="U14" i="35"/>
  <c r="S14" i="35"/>
  <c r="R14" i="35"/>
  <c r="P14" i="35"/>
  <c r="O14" i="35"/>
  <c r="M14" i="35"/>
  <c r="L14" i="35"/>
  <c r="K14" i="35"/>
  <c r="I14" i="35"/>
  <c r="H14" i="35"/>
  <c r="G14" i="35"/>
  <c r="V13" i="35"/>
  <c r="U13" i="35"/>
  <c r="S13" i="35"/>
  <c r="R13" i="35"/>
  <c r="P13" i="35"/>
  <c r="O13" i="35"/>
  <c r="M13" i="35"/>
  <c r="L13" i="35"/>
  <c r="K13" i="35"/>
  <c r="I13" i="35"/>
  <c r="H13" i="35"/>
  <c r="G13" i="35"/>
  <c r="V12" i="35"/>
  <c r="U12" i="35"/>
  <c r="S12" i="35"/>
  <c r="R12" i="35"/>
  <c r="M12" i="35"/>
  <c r="L12" i="35"/>
  <c r="K12" i="35"/>
  <c r="V11" i="35"/>
  <c r="S11" i="35"/>
  <c r="P11" i="35"/>
  <c r="M11" i="35"/>
  <c r="L11" i="35"/>
  <c r="I11" i="35"/>
  <c r="H11" i="35"/>
  <c r="V10" i="35"/>
  <c r="U10" i="35"/>
  <c r="S10" i="35"/>
  <c r="R10" i="35"/>
  <c r="P10" i="35"/>
  <c r="O10" i="35"/>
  <c r="M10" i="35"/>
  <c r="L10" i="35"/>
  <c r="K10" i="35"/>
  <c r="I10" i="35"/>
  <c r="H10" i="35"/>
  <c r="G10" i="35"/>
  <c r="V9" i="35"/>
  <c r="U9" i="35"/>
  <c r="S9" i="35"/>
  <c r="R9" i="35"/>
  <c r="P9" i="35"/>
  <c r="O9" i="35"/>
  <c r="M9" i="35"/>
  <c r="L9" i="35"/>
  <c r="K9" i="35"/>
  <c r="I9" i="35"/>
  <c r="H9" i="35"/>
  <c r="G9" i="35"/>
  <c r="V8" i="35"/>
  <c r="U8" i="35"/>
  <c r="S8" i="35"/>
  <c r="R8" i="35"/>
  <c r="P8" i="35"/>
  <c r="O8" i="35"/>
  <c r="M8" i="35"/>
  <c r="L8" i="35"/>
  <c r="K8" i="35"/>
  <c r="I8" i="35"/>
  <c r="H8" i="35"/>
  <c r="G8" i="35"/>
  <c r="V7" i="35"/>
  <c r="U7" i="35"/>
  <c r="S7" i="35"/>
  <c r="R7" i="35"/>
  <c r="P7" i="35"/>
  <c r="O7" i="35"/>
  <c r="M7" i="35"/>
  <c r="L7" i="35"/>
  <c r="K7" i="35"/>
  <c r="I7" i="35"/>
  <c r="H7" i="35"/>
  <c r="G7" i="35"/>
  <c r="V6" i="35"/>
  <c r="S6" i="35"/>
  <c r="P6" i="35"/>
  <c r="M6" i="35"/>
  <c r="L6" i="35"/>
  <c r="I6" i="35"/>
  <c r="H6" i="35"/>
  <c r="V5" i="35"/>
  <c r="U5" i="35"/>
  <c r="S5" i="35"/>
  <c r="R5" i="35"/>
  <c r="P5" i="35"/>
  <c r="O5" i="35"/>
  <c r="M5" i="35"/>
  <c r="L5" i="35"/>
  <c r="K5" i="35"/>
  <c r="I5" i="35"/>
  <c r="H5" i="35"/>
  <c r="G5" i="35"/>
  <c r="V4" i="35"/>
  <c r="U4" i="35"/>
  <c r="S4" i="35"/>
  <c r="R4" i="35"/>
  <c r="P4" i="35"/>
  <c r="O4" i="35"/>
  <c r="M4" i="35"/>
  <c r="L4" i="35"/>
  <c r="K4" i="35"/>
  <c r="I4" i="35"/>
  <c r="H4" i="35"/>
  <c r="G4" i="35"/>
  <c r="D34" i="24"/>
  <c r="D41" i="24"/>
  <c r="D42" i="24"/>
  <c r="M18" i="24"/>
  <c r="M17" i="24"/>
  <c r="F18" i="24"/>
  <c r="F17" i="24"/>
  <c r="K21" i="24"/>
  <c r="K13" i="24"/>
  <c r="K22" i="24"/>
  <c r="L21" i="24"/>
  <c r="L13" i="24"/>
  <c r="L22" i="24"/>
  <c r="M22" i="24"/>
  <c r="D13" i="24"/>
  <c r="D21" i="24"/>
  <c r="D22" i="24"/>
  <c r="E13" i="24"/>
  <c r="E21" i="24"/>
  <c r="E22" i="24"/>
  <c r="F22" i="24"/>
  <c r="M14" i="24"/>
  <c r="M15" i="24"/>
  <c r="M16" i="24"/>
  <c r="M19" i="24"/>
  <c r="F12" i="24"/>
  <c r="F11" i="24"/>
  <c r="F10" i="24"/>
  <c r="F9" i="24"/>
  <c r="F8" i="24"/>
  <c r="M21" i="24"/>
  <c r="M20" i="24"/>
  <c r="F21" i="24"/>
  <c r="F20" i="24"/>
  <c r="F19" i="24"/>
  <c r="F16" i="24"/>
  <c r="M13" i="24"/>
  <c r="F15" i="24"/>
  <c r="M12" i="24"/>
  <c r="F14" i="24"/>
  <c r="M11" i="24"/>
  <c r="F13" i="24"/>
  <c r="M10" i="24"/>
  <c r="M9" i="24"/>
  <c r="M8" i="24"/>
  <c r="M7" i="24"/>
  <c r="F7" i="24"/>
  <c r="D8" i="20"/>
  <c r="B54" i="20"/>
  <c r="E8" i="20"/>
  <c r="E22" i="20"/>
  <c r="C54" i="20"/>
  <c r="D54" i="20"/>
  <c r="D7" i="20"/>
  <c r="B53" i="20"/>
  <c r="E7" i="20"/>
  <c r="E21" i="20"/>
  <c r="C53" i="20"/>
  <c r="D53" i="20"/>
  <c r="D55" i="20"/>
  <c r="I54" i="20"/>
  <c r="Y65" i="20"/>
  <c r="C55" i="20"/>
  <c r="H54" i="20"/>
  <c r="X65" i="20"/>
  <c r="I53" i="20"/>
  <c r="Y64" i="20"/>
  <c r="H53" i="20"/>
  <c r="X64" i="20"/>
  <c r="B55" i="20"/>
  <c r="G54" i="20"/>
  <c r="W65" i="20"/>
  <c r="G53" i="20"/>
  <c r="W64" i="20"/>
  <c r="E23" i="20"/>
  <c r="X63" i="20"/>
  <c r="X62" i="20"/>
  <c r="F19" i="20"/>
  <c r="Y61" i="20"/>
  <c r="X61" i="20"/>
  <c r="F18" i="20"/>
  <c r="Y60" i="20"/>
  <c r="X60" i="20"/>
  <c r="F15" i="20"/>
  <c r="Y59" i="20"/>
  <c r="F14" i="20"/>
  <c r="Y58" i="20"/>
  <c r="F12" i="20"/>
  <c r="Y57" i="20"/>
  <c r="X57" i="20"/>
  <c r="F11" i="20"/>
  <c r="Y56" i="20"/>
  <c r="X56" i="20"/>
  <c r="F8" i="20"/>
  <c r="D9" i="20"/>
  <c r="E9" i="20"/>
  <c r="F9" i="20"/>
  <c r="Y55" i="20"/>
  <c r="X55" i="20"/>
  <c r="F7" i="20"/>
  <c r="Y54" i="20"/>
  <c r="X54" i="20"/>
  <c r="F5" i="20"/>
  <c r="Y53" i="20"/>
  <c r="X53" i="20"/>
  <c r="F4" i="20"/>
  <c r="Y52" i="20"/>
  <c r="X52" i="20"/>
  <c r="W61" i="20"/>
  <c r="W60" i="20"/>
  <c r="W59" i="20"/>
  <c r="W58" i="20"/>
  <c r="W57" i="20"/>
  <c r="W56" i="20"/>
  <c r="W55" i="20"/>
  <c r="W54" i="20"/>
  <c r="W53" i="20"/>
  <c r="W52" i="20"/>
  <c r="Y63" i="20"/>
  <c r="Y62" i="20"/>
  <c r="F22" i="20"/>
  <c r="F23" i="20"/>
  <c r="D37" i="20"/>
  <c r="X46" i="20"/>
  <c r="C37" i="20"/>
  <c r="W46" i="20"/>
  <c r="F21" i="20"/>
  <c r="X45" i="20"/>
  <c r="W45" i="20"/>
  <c r="B37" i="20"/>
  <c r="V46" i="20"/>
  <c r="V45" i="20"/>
  <c r="X44" i="20"/>
  <c r="C36" i="20"/>
  <c r="W44" i="20"/>
  <c r="X43" i="20"/>
  <c r="W43" i="20"/>
  <c r="B36" i="20"/>
  <c r="V44" i="20"/>
  <c r="V43" i="20"/>
  <c r="X42" i="20"/>
  <c r="C35" i="20"/>
  <c r="W42" i="20"/>
  <c r="X41" i="20"/>
  <c r="W41" i="20"/>
  <c r="B35" i="20"/>
  <c r="V42" i="20"/>
  <c r="D10" i="20"/>
  <c r="V28" i="20"/>
  <c r="V41" i="20"/>
  <c r="X35" i="20"/>
  <c r="X34" i="20"/>
  <c r="W35" i="20"/>
  <c r="W34" i="20"/>
  <c r="X33" i="20"/>
  <c r="W33" i="20"/>
  <c r="X32" i="20"/>
  <c r="W32" i="20"/>
  <c r="D17" i="20"/>
  <c r="E17" i="20"/>
  <c r="F17" i="20"/>
  <c r="X31" i="20"/>
  <c r="W31" i="20"/>
  <c r="X30" i="20"/>
  <c r="W30" i="20"/>
  <c r="E10" i="20"/>
  <c r="F10" i="20"/>
  <c r="X29" i="20"/>
  <c r="W29" i="20"/>
  <c r="X28" i="20"/>
  <c r="W28" i="20"/>
  <c r="V33" i="20"/>
  <c r="V32" i="20"/>
  <c r="V31" i="20"/>
  <c r="V30" i="20"/>
  <c r="V29" i="20"/>
  <c r="W18" i="20"/>
  <c r="V18" i="20"/>
  <c r="V17" i="20"/>
  <c r="W17" i="20"/>
  <c r="W16" i="20"/>
  <c r="V16" i="20"/>
  <c r="W15" i="20"/>
  <c r="V15" i="20"/>
  <c r="U17" i="20"/>
  <c r="U16" i="20"/>
  <c r="U15" i="20"/>
  <c r="W14" i="20"/>
  <c r="V14" i="20"/>
  <c r="W13" i="20"/>
  <c r="V13" i="20"/>
  <c r="U14" i="20"/>
  <c r="U13" i="20"/>
  <c r="Q54" i="20"/>
  <c r="P54" i="20"/>
  <c r="Q53" i="20"/>
  <c r="P53" i="20"/>
  <c r="M54" i="20"/>
  <c r="M53" i="20"/>
  <c r="L54" i="20"/>
  <c r="L53" i="20"/>
  <c r="C19" i="13"/>
  <c r="D19" i="13"/>
  <c r="E19" i="13"/>
  <c r="D63" i="20"/>
  <c r="C63" i="20"/>
  <c r="C12" i="13"/>
  <c r="D12" i="13"/>
  <c r="E12" i="13"/>
  <c r="D62" i="20"/>
  <c r="C62" i="20"/>
  <c r="B63" i="20"/>
  <c r="B62" i="20"/>
  <c r="M29" i="13"/>
  <c r="L29" i="13"/>
  <c r="M28" i="13"/>
  <c r="L28" i="13"/>
  <c r="C20" i="13"/>
  <c r="D20" i="13"/>
  <c r="E20" i="13"/>
  <c r="H29" i="13"/>
  <c r="H28" i="13"/>
  <c r="G29" i="13"/>
  <c r="G28" i="13"/>
  <c r="D29" i="13"/>
  <c r="C29" i="13"/>
  <c r="D28" i="13"/>
  <c r="C28" i="13"/>
  <c r="B29" i="13"/>
  <c r="B28" i="13"/>
  <c r="D38" i="20"/>
  <c r="O37" i="20"/>
  <c r="O36" i="20"/>
  <c r="O35" i="20"/>
  <c r="C38" i="20"/>
  <c r="M38" i="20"/>
  <c r="M37" i="20"/>
  <c r="M36" i="20"/>
  <c r="M35" i="20"/>
  <c r="B38" i="20"/>
  <c r="L38" i="20"/>
  <c r="L37" i="20"/>
  <c r="L36" i="20"/>
  <c r="L35" i="20"/>
  <c r="J38" i="20"/>
  <c r="J37" i="20"/>
  <c r="I36" i="20"/>
  <c r="J36" i="20"/>
  <c r="J35" i="20"/>
  <c r="I38" i="20"/>
  <c r="I37" i="20"/>
  <c r="I35" i="20"/>
  <c r="G37" i="20"/>
  <c r="G36" i="20"/>
  <c r="G35" i="20"/>
  <c r="F37" i="20"/>
  <c r="F36" i="20"/>
  <c r="F35" i="20"/>
  <c r="B47" i="20"/>
  <c r="C47" i="20"/>
  <c r="D47" i="20"/>
  <c r="D46" i="20"/>
  <c r="D45" i="20"/>
  <c r="D44" i="20"/>
  <c r="E24" i="20"/>
  <c r="D24" i="20"/>
  <c r="F24" i="20"/>
  <c r="P27" i="20"/>
  <c r="O27" i="20"/>
  <c r="P26" i="20"/>
  <c r="O26" i="20"/>
  <c r="P25" i="20"/>
  <c r="O25" i="20"/>
  <c r="P24" i="20"/>
  <c r="O24" i="20"/>
  <c r="P18" i="20"/>
  <c r="P17" i="20"/>
  <c r="P16" i="20"/>
  <c r="P15" i="20"/>
  <c r="O17" i="20"/>
  <c r="O16" i="20"/>
  <c r="O15" i="20"/>
  <c r="Q9" i="20"/>
  <c r="Q8" i="20"/>
  <c r="Q7" i="20"/>
  <c r="Q6" i="20"/>
  <c r="Q5" i="20"/>
  <c r="Q4" i="20"/>
  <c r="P8" i="20"/>
  <c r="P7" i="20"/>
  <c r="P6" i="20"/>
  <c r="P5" i="20"/>
  <c r="P4" i="20"/>
  <c r="K17" i="20"/>
  <c r="J17" i="20"/>
  <c r="K15" i="20"/>
  <c r="J15" i="20"/>
  <c r="I15" i="20"/>
  <c r="K18" i="20"/>
  <c r="J18" i="20"/>
  <c r="K16" i="20"/>
  <c r="J16" i="20"/>
  <c r="I17" i="20"/>
  <c r="I16" i="20"/>
  <c r="L9" i="20"/>
  <c r="K9" i="20"/>
  <c r="W7" i="20"/>
  <c r="W6" i="20"/>
  <c r="V7" i="20"/>
  <c r="V6" i="20"/>
  <c r="U7" i="20"/>
  <c r="U6" i="20"/>
  <c r="W5" i="20"/>
  <c r="W4" i="20"/>
  <c r="V5" i="20"/>
  <c r="V4" i="20"/>
  <c r="U5" i="20"/>
  <c r="U4" i="20"/>
  <c r="L8" i="20"/>
  <c r="L7" i="20"/>
  <c r="L6" i="20"/>
  <c r="L5" i="20"/>
  <c r="L4" i="20"/>
  <c r="K8" i="20"/>
  <c r="K7" i="20"/>
  <c r="K6" i="20"/>
  <c r="K5" i="20"/>
  <c r="K4" i="20"/>
  <c r="J8" i="20"/>
  <c r="J7" i="20"/>
  <c r="J6" i="20"/>
  <c r="J5" i="20"/>
  <c r="J4" i="20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R19" i="13"/>
  <c r="R18" i="13"/>
  <c r="R17" i="13"/>
  <c r="R16" i="13"/>
  <c r="R15" i="13"/>
  <c r="R14" i="13"/>
  <c r="R13" i="13"/>
  <c r="R12" i="13"/>
  <c r="R10" i="13"/>
  <c r="R9" i="13"/>
  <c r="R8" i="13"/>
  <c r="R7" i="13"/>
  <c r="R5" i="13"/>
  <c r="R4" i="13"/>
  <c r="P18" i="13"/>
  <c r="P17" i="13"/>
  <c r="P16" i="13"/>
  <c r="P15" i="13"/>
  <c r="P14" i="13"/>
  <c r="P13" i="13"/>
  <c r="P11" i="13"/>
  <c r="P10" i="13"/>
  <c r="P9" i="13"/>
  <c r="P8" i="13"/>
  <c r="P7" i="13"/>
  <c r="P6" i="13"/>
  <c r="P5" i="13"/>
  <c r="P4" i="13"/>
  <c r="O18" i="13"/>
  <c r="O17" i="13"/>
  <c r="O16" i="13"/>
  <c r="O15" i="13"/>
  <c r="O14" i="13"/>
  <c r="O13" i="13"/>
  <c r="O10" i="13"/>
  <c r="O9" i="13"/>
  <c r="O8" i="13"/>
  <c r="O7" i="13"/>
  <c r="O5" i="13"/>
  <c r="O4" i="13"/>
  <c r="M19" i="13"/>
  <c r="E18" i="13"/>
  <c r="M18" i="13"/>
  <c r="E17" i="13"/>
  <c r="M17" i="13"/>
  <c r="E16" i="13"/>
  <c r="M16" i="13"/>
  <c r="E15" i="13"/>
  <c r="M15" i="13"/>
  <c r="E14" i="13"/>
  <c r="M14" i="13"/>
  <c r="E13" i="13"/>
  <c r="M13" i="13"/>
  <c r="M12" i="13"/>
  <c r="E11" i="13"/>
  <c r="M11" i="13"/>
  <c r="E10" i="13"/>
  <c r="M10" i="13"/>
  <c r="E9" i="13"/>
  <c r="M9" i="13"/>
  <c r="E8" i="13"/>
  <c r="M8" i="13"/>
  <c r="E7" i="13"/>
  <c r="M7" i="13"/>
  <c r="E6" i="13"/>
  <c r="M6" i="13"/>
  <c r="E5" i="13"/>
  <c r="M5" i="13"/>
  <c r="E4" i="13"/>
  <c r="M4" i="13"/>
  <c r="I18" i="13"/>
  <c r="I17" i="13"/>
  <c r="I16" i="13"/>
  <c r="I15" i="13"/>
  <c r="I14" i="13"/>
  <c r="I13" i="13"/>
  <c r="I11" i="13"/>
  <c r="I10" i="13"/>
  <c r="I9" i="13"/>
  <c r="I8" i="13"/>
  <c r="I7" i="13"/>
  <c r="I6" i="13"/>
  <c r="I5" i="13"/>
  <c r="I4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U20" i="13"/>
  <c r="U19" i="13"/>
  <c r="U18" i="13"/>
  <c r="U17" i="13"/>
  <c r="U16" i="13"/>
  <c r="U15" i="13"/>
  <c r="U14" i="13"/>
  <c r="U13" i="13"/>
  <c r="U12" i="13"/>
  <c r="U10" i="13"/>
  <c r="U9" i="13"/>
  <c r="U8" i="13"/>
  <c r="U7" i="13"/>
  <c r="U5" i="13"/>
  <c r="U4" i="13"/>
  <c r="L19" i="13"/>
  <c r="L18" i="13"/>
  <c r="L17" i="13"/>
  <c r="L16" i="13"/>
  <c r="L15" i="13"/>
  <c r="L14" i="13"/>
  <c r="L13" i="13"/>
  <c r="K19" i="13"/>
  <c r="K18" i="13"/>
  <c r="K17" i="13"/>
  <c r="K16" i="13"/>
  <c r="K15" i="13"/>
  <c r="K14" i="13"/>
  <c r="K13" i="13"/>
  <c r="L12" i="13"/>
  <c r="K12" i="13"/>
  <c r="L11" i="13"/>
  <c r="L10" i="13"/>
  <c r="L9" i="13"/>
  <c r="L8" i="13"/>
  <c r="L7" i="13"/>
  <c r="L6" i="13"/>
  <c r="L5" i="13"/>
  <c r="L4" i="13"/>
  <c r="K10" i="13"/>
  <c r="K9" i="13"/>
  <c r="K8" i="13"/>
  <c r="K7" i="13"/>
  <c r="K5" i="13"/>
  <c r="K4" i="13"/>
  <c r="H11" i="13"/>
  <c r="H6" i="13"/>
  <c r="H18" i="13"/>
  <c r="H17" i="13"/>
  <c r="H16" i="13"/>
  <c r="H15" i="13"/>
  <c r="H14" i="13"/>
  <c r="H13" i="13"/>
  <c r="H10" i="13"/>
  <c r="H9" i="13"/>
  <c r="H8" i="13"/>
  <c r="H7" i="13"/>
  <c r="H5" i="13"/>
  <c r="H4" i="13"/>
  <c r="G18" i="13"/>
  <c r="G17" i="13"/>
  <c r="G16" i="13"/>
  <c r="G15" i="13"/>
  <c r="G14" i="13"/>
  <c r="G13" i="13"/>
  <c r="G10" i="13"/>
  <c r="G9" i="13"/>
  <c r="G8" i="13"/>
  <c r="G7" i="13"/>
  <c r="G5" i="13"/>
  <c r="G4" i="13"/>
</calcChain>
</file>

<file path=xl/sharedStrings.xml><?xml version="1.0" encoding="utf-8"?>
<sst xmlns="http://schemas.openxmlformats.org/spreadsheetml/2006/main" count="6043" uniqueCount="1152">
  <si>
    <t>Nom</t>
  </si>
  <si>
    <t>Gen</t>
  </si>
  <si>
    <t>Dat</t>
  </si>
  <si>
    <t>Acc</t>
  </si>
  <si>
    <t>Prep</t>
  </si>
  <si>
    <t>Gen2</t>
  </si>
  <si>
    <t>Prep2</t>
  </si>
  <si>
    <t>Sg</t>
  </si>
  <si>
    <t>m</t>
  </si>
  <si>
    <t>а</t>
  </si>
  <si>
    <t>у</t>
  </si>
  <si>
    <t>ом</t>
  </si>
  <si>
    <t>е</t>
  </si>
  <si>
    <t>ь</t>
  </si>
  <si>
    <t>я</t>
  </si>
  <si>
    <t>ю</t>
  </si>
  <si>
    <t>ем</t>
  </si>
  <si>
    <t>о</t>
  </si>
  <si>
    <t>й</t>
  </si>
  <si>
    <t>"*й" -*ий -*ый -*ой</t>
  </si>
  <si>
    <t>"*ю"</t>
  </si>
  <si>
    <t>x</t>
  </si>
  <si>
    <t>падеж</t>
  </si>
  <si>
    <t>жре/бий</t>
  </si>
  <si>
    <t>жребий</t>
  </si>
  <si>
    <t>ка/мбий</t>
  </si>
  <si>
    <t>камбий</t>
  </si>
  <si>
    <t>перика/мбий</t>
  </si>
  <si>
    <t>перикамбий</t>
  </si>
  <si>
    <t>прока/мбий</t>
  </si>
  <si>
    <t>прокамбий</t>
  </si>
  <si>
    <t>нио/бий</t>
  </si>
  <si>
    <t>ниобий</t>
  </si>
  <si>
    <t>те/рбий</t>
  </si>
  <si>
    <t>тербий</t>
  </si>
  <si>
    <t>итте/рбий</t>
  </si>
  <si>
    <t>иттербий</t>
  </si>
  <si>
    <t>э/рбий</t>
  </si>
  <si>
    <t>эрбий</t>
  </si>
  <si>
    <t>гра/вий</t>
  </si>
  <si>
    <t>гравий</t>
  </si>
  <si>
    <t>менделе/вий</t>
  </si>
  <si>
    <t>менделевий</t>
  </si>
  <si>
    <t>курчато/вий</t>
  </si>
  <si>
    <t>курчатовий</t>
  </si>
  <si>
    <t>делю/вий</t>
  </si>
  <si>
    <t>делювий</t>
  </si>
  <si>
    <t>аллю/вий</t>
  </si>
  <si>
    <t>аллювий</t>
  </si>
  <si>
    <t>иллю/вий</t>
  </si>
  <si>
    <t>иллювий</t>
  </si>
  <si>
    <t>пролю/вий</t>
  </si>
  <si>
    <t>пролювий</t>
  </si>
  <si>
    <t>элю/вий</t>
  </si>
  <si>
    <t>элювий</t>
  </si>
  <si>
    <t>конта/гий</t>
  </si>
  <si>
    <t>контагий</t>
  </si>
  <si>
    <t>спора/нгий</t>
  </si>
  <si>
    <t>спорангий</t>
  </si>
  <si>
    <t>зо\оспора/нгий</t>
  </si>
  <si>
    <t>зооспорангий</t>
  </si>
  <si>
    <t>ка/дий</t>
  </si>
  <si>
    <t>кадий</t>
  </si>
  <si>
    <t>палла/дий</t>
  </si>
  <si>
    <t>палладий</t>
  </si>
  <si>
    <t>вана/дий</t>
  </si>
  <si>
    <t>ванадий</t>
  </si>
  <si>
    <t>фе\ррована/дий</t>
  </si>
  <si>
    <t>феррованадий</t>
  </si>
  <si>
    <t>ра/дий</t>
  </si>
  <si>
    <t>радий</t>
  </si>
  <si>
    <t>ста/дий</t>
  </si>
  <si>
    <t>стадий</t>
  </si>
  <si>
    <t>руби/дий</t>
  </si>
  <si>
    <t>рубидий</t>
  </si>
  <si>
    <t>пили/дий</t>
  </si>
  <si>
    <t>пилидий</t>
  </si>
  <si>
    <t>пери/дий</t>
  </si>
  <si>
    <t>перидий</t>
  </si>
  <si>
    <t>антери/дий</t>
  </si>
  <si>
    <t>антеридий</t>
  </si>
  <si>
    <t>ири/дий</t>
  </si>
  <si>
    <t>иридий</t>
  </si>
  <si>
    <t>нефри/дий</t>
  </si>
  <si>
    <t>нефридий</t>
  </si>
  <si>
    <t>ска/ндий</t>
  </si>
  <si>
    <t>скандий</t>
  </si>
  <si>
    <t>компе/ндий</t>
  </si>
  <si>
    <t>компендий</t>
  </si>
  <si>
    <t>и/ндий</t>
  </si>
  <si>
    <t>индий</t>
  </si>
  <si>
    <t>геру/ндий</t>
  </si>
  <si>
    <t>герундий</t>
  </si>
  <si>
    <t>кладо/дий</t>
  </si>
  <si>
    <t>кладодий</t>
  </si>
  <si>
    <t>колло/дий</t>
  </si>
  <si>
    <t>коллодий</t>
  </si>
  <si>
    <t>плазмо/дий</t>
  </si>
  <si>
    <t>плазмодий</t>
  </si>
  <si>
    <t>периплазмо/дий</t>
  </si>
  <si>
    <t>периплазмодий</t>
  </si>
  <si>
    <t>стамино/дий</t>
  </si>
  <si>
    <t>стаминодий</t>
  </si>
  <si>
    <t>по/дий</t>
  </si>
  <si>
    <t>подий</t>
  </si>
  <si>
    <t>симпо/дий</t>
  </si>
  <si>
    <t>симподий</t>
  </si>
  <si>
    <t>ликопо/дий</t>
  </si>
  <si>
    <t>ликоподий</t>
  </si>
  <si>
    <t>ро/дий</t>
  </si>
  <si>
    <t>эпика/рдий</t>
  </si>
  <si>
    <t>эпикардий</t>
  </si>
  <si>
    <t>перика/рдий</t>
  </si>
  <si>
    <t>перикардий</t>
  </si>
  <si>
    <t>эндока/рдий</t>
  </si>
  <si>
    <t>эндокардий</t>
  </si>
  <si>
    <t>це/зий</t>
  </si>
  <si>
    <t>цезий</t>
  </si>
  <si>
    <t>кий</t>
  </si>
  <si>
    <t>ка/лий</t>
  </si>
  <si>
    <t>калий</t>
  </si>
  <si>
    <t>магна/лий</t>
  </si>
  <si>
    <t>магналий</t>
  </si>
  <si>
    <t>га/нглий</t>
  </si>
  <si>
    <t>ганглий</t>
  </si>
  <si>
    <t>парага/нглий</t>
  </si>
  <si>
    <t>параганглий</t>
  </si>
  <si>
    <t>ге/лий</t>
  </si>
  <si>
    <t>гелий</t>
  </si>
  <si>
    <t>параге/лий</t>
  </si>
  <si>
    <t>парагелий</t>
  </si>
  <si>
    <t>периге/лий</t>
  </si>
  <si>
    <t>перигелий</t>
  </si>
  <si>
    <t>ортоге/лий</t>
  </si>
  <si>
    <t>ортогелий</t>
  </si>
  <si>
    <t>парге/лий</t>
  </si>
  <si>
    <t>паргелий</t>
  </si>
  <si>
    <t>эпите/лий</t>
  </si>
  <si>
    <t>эпителий</t>
  </si>
  <si>
    <t>эндоте/лий</t>
  </si>
  <si>
    <t>эндотелий</t>
  </si>
  <si>
    <t>афе/лий</t>
  </si>
  <si>
    <t>афелий</t>
  </si>
  <si>
    <t>мице/лий</t>
  </si>
  <si>
    <t>мицелий</t>
  </si>
  <si>
    <t>га/ллий</t>
  </si>
  <si>
    <t>галлий</t>
  </si>
  <si>
    <t>та/ллий</t>
  </si>
  <si>
    <t>таллий</t>
  </si>
  <si>
    <t>вита/ллий</t>
  </si>
  <si>
    <t>виталлий</t>
  </si>
  <si>
    <t>прота/ллий</t>
  </si>
  <si>
    <t>проталлий</t>
  </si>
  <si>
    <t>бери/ллий</t>
  </si>
  <si>
    <t>бериллий</t>
  </si>
  <si>
    <t>ту/ллий</t>
  </si>
  <si>
    <t>туллий</t>
  </si>
  <si>
    <t>микафо/лий</t>
  </si>
  <si>
    <t>микафолий</t>
  </si>
  <si>
    <t>пеку/лий</t>
  </si>
  <si>
    <t>пекулий</t>
  </si>
  <si>
    <t>ка/дмий</t>
  </si>
  <si>
    <t>кадмий</t>
  </si>
  <si>
    <t>змий</t>
  </si>
  <si>
    <t>фе/рмий</t>
  </si>
  <si>
    <t>фермий</t>
  </si>
  <si>
    <t>о/смий</t>
  </si>
  <si>
    <t>осмий</t>
  </si>
  <si>
    <t>го/льмий</t>
  </si>
  <si>
    <t>гольмий</t>
  </si>
  <si>
    <t>герма/ний</t>
  </si>
  <si>
    <t>германий</t>
  </si>
  <si>
    <t>ма/гний</t>
  </si>
  <si>
    <t>магний</t>
  </si>
  <si>
    <t>ге/ний</t>
  </si>
  <si>
    <t>гений</t>
  </si>
  <si>
    <t>периселе/ний</t>
  </si>
  <si>
    <t>периселений</t>
  </si>
  <si>
    <t>апоселе/ний</t>
  </si>
  <si>
    <t>апоселений</t>
  </si>
  <si>
    <t>ре/ний</t>
  </si>
  <si>
    <t>рений</t>
  </si>
  <si>
    <t>руте/ний</t>
  </si>
  <si>
    <t>рутений</t>
  </si>
  <si>
    <t>парасце/ний</t>
  </si>
  <si>
    <t>парасцений</t>
  </si>
  <si>
    <t>фе/ний</t>
  </si>
  <si>
    <t>фений</t>
  </si>
  <si>
    <t>трикли/ний</t>
  </si>
  <si>
    <t>триклиний</t>
  </si>
  <si>
    <t>гадоли/ний</t>
  </si>
  <si>
    <t>гадолиний</t>
  </si>
  <si>
    <t>алюми/ний</t>
  </si>
  <si>
    <t>алюминий</t>
  </si>
  <si>
    <t>кольчу\галюми/ний</t>
  </si>
  <si>
    <t>кольчугалюминий</t>
  </si>
  <si>
    <t>фе\рроалюми/ний</t>
  </si>
  <si>
    <t>ферроалюминий</t>
  </si>
  <si>
    <t>дюралюми/ний</t>
  </si>
  <si>
    <t>дюралюминий</t>
  </si>
  <si>
    <t>акти/ний</t>
  </si>
  <si>
    <t>актиний</t>
  </si>
  <si>
    <t>протакти/ний</t>
  </si>
  <si>
    <t>протактиний</t>
  </si>
  <si>
    <t>эйнште/йний</t>
  </si>
  <si>
    <t>эйнштейний</t>
  </si>
  <si>
    <t>кре/мний</t>
  </si>
  <si>
    <t>кремний</t>
  </si>
  <si>
    <t>спермого/ний</t>
  </si>
  <si>
    <t>спермогоний</t>
  </si>
  <si>
    <t>спорого/ний</t>
  </si>
  <si>
    <t>спорогоний</t>
  </si>
  <si>
    <t>ио/ний</t>
  </si>
  <si>
    <t>ионий</t>
  </si>
  <si>
    <t>цирко/ний</t>
  </si>
  <si>
    <t>цирконий</t>
  </si>
  <si>
    <t>поло/ний</t>
  </si>
  <si>
    <t>полоний</t>
  </si>
  <si>
    <t>патримо/ний</t>
  </si>
  <si>
    <t>патримоний</t>
  </si>
  <si>
    <t>антимо/ний</t>
  </si>
  <si>
    <t>антимоний</t>
  </si>
  <si>
    <t>аммо/ний</t>
  </si>
  <si>
    <t>аммоний</t>
  </si>
  <si>
    <t>плуто/ний</t>
  </si>
  <si>
    <t>плутоний</t>
  </si>
  <si>
    <t>калифо/рний</t>
  </si>
  <si>
    <t>калифорний</t>
  </si>
  <si>
    <t>непту/ний</t>
  </si>
  <si>
    <t>нептуний</t>
  </si>
  <si>
    <t>га/фний</t>
  </si>
  <si>
    <t>гафний</t>
  </si>
  <si>
    <t>муници/пий</t>
  </si>
  <si>
    <t>муниципий</t>
  </si>
  <si>
    <t>о/пий</t>
  </si>
  <si>
    <t>опий</t>
  </si>
  <si>
    <t>евро/пий</t>
  </si>
  <si>
    <t>европий</t>
  </si>
  <si>
    <t>перика/рпий</t>
  </si>
  <si>
    <t>перикарпий</t>
  </si>
  <si>
    <t>спорока/рпий</t>
  </si>
  <si>
    <t>спорокарпий</t>
  </si>
  <si>
    <t>виноче/рпий</t>
  </si>
  <si>
    <t>виночерпий</t>
  </si>
  <si>
    <t>ба/рий</t>
  </si>
  <si>
    <t>барий</t>
  </si>
  <si>
    <t>колумба/рий</t>
  </si>
  <si>
    <t>колумбарий</t>
  </si>
  <si>
    <t>герба/рий</t>
  </si>
  <si>
    <t>гербарий</t>
  </si>
  <si>
    <t>вива/рий</t>
  </si>
  <si>
    <t>виварий</t>
  </si>
  <si>
    <t>страдива/рий</t>
  </si>
  <si>
    <t>страдиварий</t>
  </si>
  <si>
    <t>роза/рий</t>
  </si>
  <si>
    <t>розарий</t>
  </si>
  <si>
    <t>бестиа/рий</t>
  </si>
  <si>
    <t>бестиарий</t>
  </si>
  <si>
    <t>прека/рий</t>
  </si>
  <si>
    <t>прекарий</t>
  </si>
  <si>
    <t>вика/рий</t>
  </si>
  <si>
    <t>викарий</t>
  </si>
  <si>
    <t>кабалла/рий</t>
  </si>
  <si>
    <t>кабалларий</t>
  </si>
  <si>
    <t>океана/рий</t>
  </si>
  <si>
    <t>океанарий</t>
  </si>
  <si>
    <t>лупана/рий</t>
  </si>
  <si>
    <t>лупанарий</t>
  </si>
  <si>
    <t>дена/рий</t>
  </si>
  <si>
    <t>денарий</t>
  </si>
  <si>
    <t>сцена/рий</t>
  </si>
  <si>
    <t>сценарий</t>
  </si>
  <si>
    <t>ки\носцена/рий</t>
  </si>
  <si>
    <t>киносценарий</t>
  </si>
  <si>
    <t>дина/рий</t>
  </si>
  <si>
    <t>динарий</t>
  </si>
  <si>
    <t>поллина/рий</t>
  </si>
  <si>
    <t>поллинарий</t>
  </si>
  <si>
    <t>семина/рий</t>
  </si>
  <si>
    <t>семинарий</t>
  </si>
  <si>
    <t>просемина/рий</t>
  </si>
  <si>
    <t>просеминарий</t>
  </si>
  <si>
    <t>альпина/рий</t>
  </si>
  <si>
    <t>альпинарий</t>
  </si>
  <si>
    <t>дельфина/рий</t>
  </si>
  <si>
    <t>дельфинарий</t>
  </si>
  <si>
    <t>карбона/рий</t>
  </si>
  <si>
    <t>карбонарий</t>
  </si>
  <si>
    <t>лимона/рий</t>
  </si>
  <si>
    <t>лимонарий</t>
  </si>
  <si>
    <t>агра/рий</t>
  </si>
  <si>
    <t>аграрий</t>
  </si>
  <si>
    <t>дендра/рий</t>
  </si>
  <si>
    <t>дендрарий</t>
  </si>
  <si>
    <t>терра/рий</t>
  </si>
  <si>
    <t>террарий</t>
  </si>
  <si>
    <t>аэра/рий</t>
  </si>
  <si>
    <t>аэрарий</t>
  </si>
  <si>
    <t>песса/рий</t>
  </si>
  <si>
    <t>пессарий</t>
  </si>
  <si>
    <t>глосса/рий</t>
  </si>
  <si>
    <t>глоссарий</t>
  </si>
  <si>
    <t>мандата/рий</t>
  </si>
  <si>
    <t>мандатарий</t>
  </si>
  <si>
    <t>пролета/рий</t>
  </si>
  <si>
    <t>пролетарий</t>
  </si>
  <si>
    <t>лю\мпен-пролета/рий</t>
  </si>
  <si>
    <t>люмпен-пролетарий</t>
  </si>
  <si>
    <t>полупролета/рий</t>
  </si>
  <si>
    <t>полупролетарий</t>
  </si>
  <si>
    <t>депозита/рий</t>
  </si>
  <si>
    <t>депозитарий</t>
  </si>
  <si>
    <t>гуманита/рий</t>
  </si>
  <si>
    <t>гуманитарий</t>
  </si>
  <si>
    <t>некта/рий</t>
  </si>
  <si>
    <t>нектарий</t>
  </si>
  <si>
    <t>инсекта/рий</t>
  </si>
  <si>
    <t>инсектарий</t>
  </si>
  <si>
    <t>парламента/рий</t>
  </si>
  <si>
    <t>парламентарий</t>
  </si>
  <si>
    <t>коммента/рий</t>
  </si>
  <si>
    <t>комментарий</t>
  </si>
  <si>
    <t>ра\диокоммента/рий</t>
  </si>
  <si>
    <t>радиокомментарий</t>
  </si>
  <si>
    <t>а\втокоммента/рий</t>
  </si>
  <si>
    <t>автокомментарий</t>
  </si>
  <si>
    <t>инструмента/рий</t>
  </si>
  <si>
    <t>инструментарий</t>
  </si>
  <si>
    <t>серпента/рий</t>
  </si>
  <si>
    <t>серпентарий</t>
  </si>
  <si>
    <t>фота/рий</t>
  </si>
  <si>
    <t>фотарий</t>
  </si>
  <si>
    <t>аборта/рий</t>
  </si>
  <si>
    <t>абортарий</t>
  </si>
  <si>
    <t>оссуа/рий</t>
  </si>
  <si>
    <t>оссуарий</t>
  </si>
  <si>
    <t>актуа/рий</t>
  </si>
  <si>
    <t>актуарий</t>
  </si>
  <si>
    <t>эстуа/рий</t>
  </si>
  <si>
    <t>эстуарий</t>
  </si>
  <si>
    <t>ке/мбрий</t>
  </si>
  <si>
    <t>кембрий</t>
  </si>
  <si>
    <t>доке/мбрий</t>
  </si>
  <si>
    <t>докембрий</t>
  </si>
  <si>
    <t>мегате/рий</t>
  </si>
  <si>
    <t>мегатерий</t>
  </si>
  <si>
    <t>кафете/рий</t>
  </si>
  <si>
    <t>кафетерий</t>
  </si>
  <si>
    <t>мерите/рий</t>
  </si>
  <si>
    <t>меритерий</t>
  </si>
  <si>
    <t>крите/рий</t>
  </si>
  <si>
    <t>критерий</t>
  </si>
  <si>
    <t>дейте/рий</t>
  </si>
  <si>
    <t>дейтерий</t>
  </si>
  <si>
    <t>климакте/рий</t>
  </si>
  <si>
    <t>климактерий</t>
  </si>
  <si>
    <t>мезенте/рий</t>
  </si>
  <si>
    <t>мезентерий</t>
  </si>
  <si>
    <t>палеоте/рий</t>
  </si>
  <si>
    <t>палеотерий</t>
  </si>
  <si>
    <t>мегалоте/рий</t>
  </si>
  <si>
    <t>мегалотерий</t>
  </si>
  <si>
    <t>эласмоте/рий</t>
  </si>
  <si>
    <t>эласмотерий</t>
  </si>
  <si>
    <t>диноте/рий</t>
  </si>
  <si>
    <t>динотерий</t>
  </si>
  <si>
    <t>баптисте/рий</t>
  </si>
  <si>
    <t>баптистерий</t>
  </si>
  <si>
    <t>це/рий</t>
  </si>
  <si>
    <t>церий</t>
  </si>
  <si>
    <t>трики/рий</t>
  </si>
  <si>
    <t>трикирий</t>
  </si>
  <si>
    <t>киво/рий</t>
  </si>
  <si>
    <t>киворий</t>
  </si>
  <si>
    <t>визо/рий</t>
  </si>
  <si>
    <t>визорий</t>
  </si>
  <si>
    <t>суспензо/рий</t>
  </si>
  <si>
    <t>суспензорий</t>
  </si>
  <si>
    <t>лепрозо/рий</t>
  </si>
  <si>
    <t>лепрозорий</t>
  </si>
  <si>
    <t>цико/рий</t>
  </si>
  <si>
    <t>цикорий</t>
  </si>
  <si>
    <t>археспо/рий</t>
  </si>
  <si>
    <t>археспорий</t>
  </si>
  <si>
    <t>периспо/рий</t>
  </si>
  <si>
    <t>периспорий</t>
  </si>
  <si>
    <t>то/рий</t>
  </si>
  <si>
    <t>торий</t>
  </si>
  <si>
    <t>инкубато/рий</t>
  </si>
  <si>
    <t>инкубаторий</t>
  </si>
  <si>
    <t>кремато/рий</t>
  </si>
  <si>
    <t>крематорий</t>
  </si>
  <si>
    <t>санато/рий</t>
  </si>
  <si>
    <t>санаторий</t>
  </si>
  <si>
    <t>морато/рий</t>
  </si>
  <si>
    <t>мораторий</t>
  </si>
  <si>
    <t>прето/рий</t>
  </si>
  <si>
    <t>преторий</t>
  </si>
  <si>
    <t>суппозито/рий</t>
  </si>
  <si>
    <t>суппозиторий</t>
  </si>
  <si>
    <t>профилакто/рий</t>
  </si>
  <si>
    <t>профилакторий</t>
  </si>
  <si>
    <t>лекто/рий</t>
  </si>
  <si>
    <t>лекторий</t>
  </si>
  <si>
    <t>ки\нолекто/рий</t>
  </si>
  <si>
    <t>кинолекторий</t>
  </si>
  <si>
    <t>скрипто/рий</t>
  </si>
  <si>
    <t>скрипторий</t>
  </si>
  <si>
    <t>ингалято/рий</t>
  </si>
  <si>
    <t>ингаляторий</t>
  </si>
  <si>
    <t>а/трий</t>
  </si>
  <si>
    <t>атрий</t>
  </si>
  <si>
    <t>на/трий</t>
  </si>
  <si>
    <t>натрий</t>
  </si>
  <si>
    <t>кша/трий</t>
  </si>
  <si>
    <t>кшатрий</t>
  </si>
  <si>
    <t>эндоме/трий</t>
  </si>
  <si>
    <t>эндометрий</t>
  </si>
  <si>
    <t>и/ттрий</t>
  </si>
  <si>
    <t>иттрий</t>
  </si>
  <si>
    <t>теллу/рий</t>
  </si>
  <si>
    <t>теллурий</t>
  </si>
  <si>
    <t>кю/рий</t>
  </si>
  <si>
    <t>кюрий</t>
  </si>
  <si>
    <t>соля/рий</t>
  </si>
  <si>
    <t>солярий</t>
  </si>
  <si>
    <t>а\эросоля/рий</t>
  </si>
  <si>
    <t>аэросолярий</t>
  </si>
  <si>
    <t>вокабуля/рий</t>
  </si>
  <si>
    <t>вокабулярий</t>
  </si>
  <si>
    <t>капитуля/рий</t>
  </si>
  <si>
    <t>капитулярий</t>
  </si>
  <si>
    <t>картуля/рий</t>
  </si>
  <si>
    <t>картулярий</t>
  </si>
  <si>
    <t>гимна/сий</t>
  </si>
  <si>
    <t>гимнасий</t>
  </si>
  <si>
    <t>кондра/тий</t>
  </si>
  <si>
    <t>кондратий</t>
  </si>
  <si>
    <t>проме/тий</t>
  </si>
  <si>
    <t>прометий</t>
  </si>
  <si>
    <t>ли/тий</t>
  </si>
  <si>
    <t>литий</t>
  </si>
  <si>
    <t>три/тий</t>
  </si>
  <si>
    <t>тритий</t>
  </si>
  <si>
    <t>синци/тий</t>
  </si>
  <si>
    <t>синцитий</t>
  </si>
  <si>
    <t>му/фтий</t>
  </si>
  <si>
    <t>муфтий</t>
  </si>
  <si>
    <t>ке/льтий</t>
  </si>
  <si>
    <t>кельтий</t>
  </si>
  <si>
    <t>мо/рфий</t>
  </si>
  <si>
    <t>морфий</t>
  </si>
  <si>
    <t>трибра/хий</t>
  </si>
  <si>
    <t>трибрахий</t>
  </si>
  <si>
    <t>амфибра/хий</t>
  </si>
  <si>
    <t>амфибрахий</t>
  </si>
  <si>
    <t>пирри/хий</t>
  </si>
  <si>
    <t>пиррихий</t>
  </si>
  <si>
    <t>техне/ций</t>
  </si>
  <si>
    <t>технеций</t>
  </si>
  <si>
    <t>перите/ций</t>
  </si>
  <si>
    <t>перитеций</t>
  </si>
  <si>
    <t>экзоте/ций</t>
  </si>
  <si>
    <t>экзотеций</t>
  </si>
  <si>
    <t>люте/ций</t>
  </si>
  <si>
    <t>лютеций</t>
  </si>
  <si>
    <t>сили/ций</t>
  </si>
  <si>
    <t>силиций</t>
  </si>
  <si>
    <t>фе\рросили/ций</t>
  </si>
  <si>
    <t>ферросилиций</t>
  </si>
  <si>
    <t>панари/ций</t>
  </si>
  <si>
    <t>панариций</t>
  </si>
  <si>
    <t>амери/ций</t>
  </si>
  <si>
    <t>америций</t>
  </si>
  <si>
    <t>патри/ций</t>
  </si>
  <si>
    <t>патриций</t>
  </si>
  <si>
    <t>бенефи/ций</t>
  </si>
  <si>
    <t>бенефиций</t>
  </si>
  <si>
    <t>стро/нций</t>
  </si>
  <si>
    <t>стронций</t>
  </si>
  <si>
    <t>ну/нций</t>
  </si>
  <si>
    <t>нунций</t>
  </si>
  <si>
    <t>сесте/рций</t>
  </si>
  <si>
    <t>сестерций</t>
  </si>
  <si>
    <t>препу/ций</t>
  </si>
  <si>
    <t>препуций</t>
  </si>
  <si>
    <t>ка/льций</t>
  </si>
  <si>
    <t>кальций</t>
  </si>
  <si>
    <t>чий</t>
  </si>
  <si>
    <t>1бой</t>
  </si>
  <si>
    <t>бой</t>
  </si>
  <si>
    <t>2бой</t>
  </si>
  <si>
    <t>1-2забо/й</t>
  </si>
  <si>
    <t>забой</t>
  </si>
  <si>
    <t>ковбо/й</t>
  </si>
  <si>
    <t>ковбой</t>
  </si>
  <si>
    <t>подбо/й</t>
  </si>
  <si>
    <t>подбой</t>
  </si>
  <si>
    <t>перебо/й</t>
  </si>
  <si>
    <t>перебой</t>
  </si>
  <si>
    <t>разбо/й</t>
  </si>
  <si>
    <t>разбой</t>
  </si>
  <si>
    <t>прибо/й</t>
  </si>
  <si>
    <t>прибой</t>
  </si>
  <si>
    <t>плейбо/й</t>
  </si>
  <si>
    <t>плейбой</t>
  </si>
  <si>
    <t>червобо/й</t>
  </si>
  <si>
    <t>червобой</t>
  </si>
  <si>
    <t>гобо/й</t>
  </si>
  <si>
    <t>гобой</t>
  </si>
  <si>
    <t>водобо/й</t>
  </si>
  <si>
    <t>водобой</t>
  </si>
  <si>
    <t>мордобо/й</t>
  </si>
  <si>
    <t>мордобой</t>
  </si>
  <si>
    <t>воскобо/й</t>
  </si>
  <si>
    <t>воскобой</t>
  </si>
  <si>
    <t>маслобо/й</t>
  </si>
  <si>
    <t>маслобой</t>
  </si>
  <si>
    <t>разнобо/й</t>
  </si>
  <si>
    <t>разнобой</t>
  </si>
  <si>
    <t>свинобо/й</t>
  </si>
  <si>
    <t>свинобой</t>
  </si>
  <si>
    <t>1зверобо/й</t>
  </si>
  <si>
    <t>зверобой</t>
  </si>
  <si>
    <t>2зверобо/й</t>
  </si>
  <si>
    <t>пробо/й</t>
  </si>
  <si>
    <t>пробой</t>
  </si>
  <si>
    <t>ветробо/й</t>
  </si>
  <si>
    <t>ветробой</t>
  </si>
  <si>
    <t>китобо/й</t>
  </si>
  <si>
    <t>китобой</t>
  </si>
  <si>
    <t>шерстобо/й</t>
  </si>
  <si>
    <t>шерстобой</t>
  </si>
  <si>
    <t>кнутобо/й</t>
  </si>
  <si>
    <t>кнутобой</t>
  </si>
  <si>
    <t>сбой</t>
  </si>
  <si>
    <t>отбо/й</t>
  </si>
  <si>
    <t>отбой</t>
  </si>
  <si>
    <t>убо/й</t>
  </si>
  <si>
    <t>убой</t>
  </si>
  <si>
    <t>вой</t>
  </si>
  <si>
    <t>наво/й</t>
  </si>
  <si>
    <t>навой</t>
  </si>
  <si>
    <t>подво/й</t>
  </si>
  <si>
    <t>подвой</t>
  </si>
  <si>
    <t>разво/й</t>
  </si>
  <si>
    <t>развой</t>
  </si>
  <si>
    <t>приво/й</t>
  </si>
  <si>
    <t>привой</t>
  </si>
  <si>
    <t>конво/й</t>
  </si>
  <si>
    <t>конвой</t>
  </si>
  <si>
    <t>пово/й</t>
  </si>
  <si>
    <t>повой</t>
  </si>
  <si>
    <t>суво/й</t>
  </si>
  <si>
    <t>сувой</t>
  </si>
  <si>
    <t>1гой</t>
  </si>
  <si>
    <t>гой</t>
  </si>
  <si>
    <t>изго/й</t>
  </si>
  <si>
    <t>изгой</t>
  </si>
  <si>
    <t>надо/й</t>
  </si>
  <si>
    <t>надой</t>
  </si>
  <si>
    <t>раздо/й</t>
  </si>
  <si>
    <t>раздой</t>
  </si>
  <si>
    <t>козодо/й</t>
  </si>
  <si>
    <t>козодой</t>
  </si>
  <si>
    <t>сдой</t>
  </si>
  <si>
    <t>удо/й</t>
  </si>
  <si>
    <t>удой</t>
  </si>
  <si>
    <t>палеозо/й</t>
  </si>
  <si>
    <t>палеозой</t>
  </si>
  <si>
    <t>мезозо/й</t>
  </si>
  <si>
    <t>мезозой</t>
  </si>
  <si>
    <t>кайнозо/й</t>
  </si>
  <si>
    <t>кайнозой</t>
  </si>
  <si>
    <t>протерозо/й</t>
  </si>
  <si>
    <t>протерозой</t>
  </si>
  <si>
    <t>левко/й</t>
  </si>
  <si>
    <t>левкой</t>
  </si>
  <si>
    <t>1поко/й</t>
  </si>
  <si>
    <t>покой</t>
  </si>
  <si>
    <t>2-3поко/й</t>
  </si>
  <si>
    <t>споко/й</t>
  </si>
  <si>
    <t>спокой</t>
  </si>
  <si>
    <t>упоко/й</t>
  </si>
  <si>
    <t>упокой</t>
  </si>
  <si>
    <t>анало/й</t>
  </si>
  <si>
    <t>аналой</t>
  </si>
  <si>
    <t>1-2перело/й</t>
  </si>
  <si>
    <t>перелой</t>
  </si>
  <si>
    <t>слой</t>
  </si>
  <si>
    <t>подсло/й</t>
  </si>
  <si>
    <t>подслой</t>
  </si>
  <si>
    <t>просло/й</t>
  </si>
  <si>
    <t>прослой</t>
  </si>
  <si>
    <t>кососло/й</t>
  </si>
  <si>
    <t>косослой</t>
  </si>
  <si>
    <t>рассло/й</t>
  </si>
  <si>
    <t>расслой</t>
  </si>
  <si>
    <t>суло/й</t>
  </si>
  <si>
    <t>сулой</t>
  </si>
  <si>
    <t>гной</t>
  </si>
  <si>
    <t>перегно/й</t>
  </si>
  <si>
    <t>перегной</t>
  </si>
  <si>
    <t>сеногно/й</t>
  </si>
  <si>
    <t>сеногной</t>
  </si>
  <si>
    <t>зной</t>
  </si>
  <si>
    <t>запо/й</t>
  </si>
  <si>
    <t>запой</t>
  </si>
  <si>
    <t>напо/й</t>
  </si>
  <si>
    <t>напой</t>
  </si>
  <si>
    <t>перепо/й</t>
  </si>
  <si>
    <t>перепой</t>
  </si>
  <si>
    <t>припо/й</t>
  </si>
  <si>
    <t>припой</t>
  </si>
  <si>
    <t>опо/й</t>
  </si>
  <si>
    <t>опой</t>
  </si>
  <si>
    <t>водопо/й</t>
  </si>
  <si>
    <t>водопой</t>
  </si>
  <si>
    <t>пропо/й</t>
  </si>
  <si>
    <t>пропой</t>
  </si>
  <si>
    <t>спой</t>
  </si>
  <si>
    <t>рой</t>
  </si>
  <si>
    <t>геро/й</t>
  </si>
  <si>
    <t>герой</t>
  </si>
  <si>
    <t>а\нтигеро/й</t>
  </si>
  <si>
    <t>антигерой</t>
  </si>
  <si>
    <t>крой</t>
  </si>
  <si>
    <t>закро/й</t>
  </si>
  <si>
    <t>закрой</t>
  </si>
  <si>
    <t>перекро/й</t>
  </si>
  <si>
    <t>перекрой</t>
  </si>
  <si>
    <t>покро/й</t>
  </si>
  <si>
    <t>покрой</t>
  </si>
  <si>
    <t>раскро/й</t>
  </si>
  <si>
    <t>раскрой</t>
  </si>
  <si>
    <t>пескоро/й</t>
  </si>
  <si>
    <t>пескорой</t>
  </si>
  <si>
    <t>геморро/й</t>
  </si>
  <si>
    <t>геморрой</t>
  </si>
  <si>
    <t>строй</t>
  </si>
  <si>
    <t>настро/й</t>
  </si>
  <si>
    <t>настрой</t>
  </si>
  <si>
    <t>долгостро/й</t>
  </si>
  <si>
    <t>долгострой</t>
  </si>
  <si>
    <t>самостро/й</t>
  </si>
  <si>
    <t>самострой</t>
  </si>
  <si>
    <t>домостро/й</t>
  </si>
  <si>
    <t>домострой</t>
  </si>
  <si>
    <t>той</t>
  </si>
  <si>
    <t>засто/й</t>
  </si>
  <si>
    <t>застой</t>
  </si>
  <si>
    <t>насто/й</t>
  </si>
  <si>
    <t>настой</t>
  </si>
  <si>
    <t>подсто/й</t>
  </si>
  <si>
    <t>подстой</t>
  </si>
  <si>
    <t>сухоподсто/й</t>
  </si>
  <si>
    <t>сухоподстой</t>
  </si>
  <si>
    <t>стеблесто/й</t>
  </si>
  <si>
    <t>стеблестой</t>
  </si>
  <si>
    <t>пересто/й</t>
  </si>
  <si>
    <t>перестой</t>
  </si>
  <si>
    <t>хлебосто/й</t>
  </si>
  <si>
    <t>хлебостой</t>
  </si>
  <si>
    <t>травосто/й</t>
  </si>
  <si>
    <t>травостой</t>
  </si>
  <si>
    <t>древосто/й</t>
  </si>
  <si>
    <t>древостой</t>
  </si>
  <si>
    <t>посто/й</t>
  </si>
  <si>
    <t>постой</t>
  </si>
  <si>
    <t>простой</t>
  </si>
  <si>
    <t>2просто/й</t>
  </si>
  <si>
    <t>сухосто/й</t>
  </si>
  <si>
    <t>сухостой</t>
  </si>
  <si>
    <t>отсто/й</t>
  </si>
  <si>
    <t>отстой</t>
  </si>
  <si>
    <t>усто/й</t>
  </si>
  <si>
    <t>устой</t>
  </si>
  <si>
    <t>буй</t>
  </si>
  <si>
    <t>томбу/й</t>
  </si>
  <si>
    <t>томбуй</t>
  </si>
  <si>
    <t>ра\диобу/й</t>
  </si>
  <si>
    <t>радиобуй</t>
  </si>
  <si>
    <t>обалду/й</t>
  </si>
  <si>
    <t>обалдуй</t>
  </si>
  <si>
    <t>буржу/й</t>
  </si>
  <si>
    <t>буржуй</t>
  </si>
  <si>
    <t>зуй</t>
  </si>
  <si>
    <t>ушку/й</t>
  </si>
  <si>
    <t>ушкуй</t>
  </si>
  <si>
    <t>валу/й</t>
  </si>
  <si>
    <t>валуй</t>
  </si>
  <si>
    <t>поцелу/й</t>
  </si>
  <si>
    <t>поцелуй</t>
  </si>
  <si>
    <t>холу/й</t>
  </si>
  <si>
    <t>холуй</t>
  </si>
  <si>
    <t>рукосу/й</t>
  </si>
  <si>
    <t>рукосуй</t>
  </si>
  <si>
    <t>сабанту/й</t>
  </si>
  <si>
    <t>сабантуй</t>
  </si>
  <si>
    <t>почечу/й</t>
  </si>
  <si>
    <t>почечуй</t>
  </si>
  <si>
    <t>n</t>
  </si>
  <si>
    <t>f</t>
  </si>
  <si>
    <t>ы</t>
  </si>
  <si>
    <t>и</t>
  </si>
  <si>
    <t>форма на…</t>
  </si>
  <si>
    <t>от слов на…</t>
  </si>
  <si>
    <t>ой</t>
  </si>
  <si>
    <t>ей</t>
  </si>
  <si>
    <t>("*ка"|"*га"|"*ха"|"*ша"|"*жа"|"*ча"|"*ща")</t>
  </si>
  <si>
    <t>"*я" -*йся</t>
  </si>
  <si>
    <t>"*я" -*еся</t>
  </si>
  <si>
    <t>"*и" *я</t>
  </si>
  <si>
    <t>"*я" -*ая -*яя -*яся</t>
  </si>
  <si>
    <t>"*е" (*ка|*га|*ха|*ша|*жа|*ча|*ща)</t>
  </si>
  <si>
    <t>тв.</t>
  </si>
  <si>
    <t>заднеяз., шип.</t>
  </si>
  <si>
    <t>мягк.</t>
  </si>
  <si>
    <t>"*е" *я</t>
  </si>
  <si>
    <t>запрос в графе "слово"</t>
  </si>
  <si>
    <t>"*и" (*ка|*га|*ха|*ша|*жа|*ча|*ща)</t>
  </si>
  <si>
    <t>"*у" (*ка|*га|*ха|*ша|*жа|*ча|*ща)</t>
  </si>
  <si>
    <t>ью</t>
  </si>
  <si>
    <t>Pl</t>
  </si>
  <si>
    <t>("*бь"|"*вь"|"*дь"|"*зь"|"*ль"|"*мь"|"*нь"|"*пь"|"*рь"|"*сь"|"*ть"|"*фь")</t>
  </si>
  <si>
    <t>("*шь"|"*жь"|"*чь"|"*щь")</t>
  </si>
  <si>
    <t>"*и" (*бь|*вь|*дь|*зь|*ль|*мь|*нь|*пь|*рь|*сь|*ть|*фь)</t>
  </si>
  <si>
    <t>"*ь" (*бь|*вь|*дь|*зь|*ль|*мь|*нь|*пь|*рь|*сь|*ть|*фь)</t>
  </si>
  <si>
    <t>"*ью" (*бь|*вь|*дь|*зь|*ль|*мь|*нь|*пь|*рь|*сь|*ть|*фь)</t>
  </si>
  <si>
    <t>"*и" (*шь|*жь|*чь|*щь)</t>
  </si>
  <si>
    <t>"*ь" (*шь|*жь|*чь|*щь)</t>
  </si>
  <si>
    <t>"*ью" (*шь|*жь|*чь|*щь)</t>
  </si>
  <si>
    <t>"*и" *мя</t>
  </si>
  <si>
    <t>"*мя"</t>
  </si>
  <si>
    <t>"*ем" *мя</t>
  </si>
  <si>
    <t>ам</t>
  </si>
  <si>
    <t>ям</t>
  </si>
  <si>
    <t>ами</t>
  </si>
  <si>
    <t>ями</t>
  </si>
  <si>
    <t>ах</t>
  </si>
  <si>
    <t>ях</t>
  </si>
  <si>
    <t>"*ями" *я</t>
  </si>
  <si>
    <t>("*к"|"*г"|"*х"|"*ш"|"*ж"|"*ч"|"*щ")</t>
  </si>
  <si>
    <t>"*ь" *я</t>
  </si>
  <si>
    <t>"*ей" *я</t>
  </si>
  <si>
    <t>"*ей" (*бь|*вь|*дь|*зь|*ль|*мь|*нь|*пь|*рь|*сь|*ть|*фь)</t>
  </si>
  <si>
    <t>"*ей" (*шь|*жь|*чь|*щь)</t>
  </si>
  <si>
    <t>"*ям" (*бь|*вь|*дь|*зь|*ль|*мь|*нь|*пь|*рь|*сь|*ть|*фь)</t>
  </si>
  <si>
    <t>"*ам" (*шь|*жь|*чь|*щь)</t>
  </si>
  <si>
    <t>"*ями" (*бь|*вь|*дь|*зь|*ль|*мь|*нь|*пь|*рь|*сь|*ть|*фь)</t>
  </si>
  <si>
    <t>"*ами" (*шь|*жь|*чь|*щь)</t>
  </si>
  <si>
    <t>"*ях" (*бь|*вь|*дь|*зь|*ль|*мь|*нь|*пь|*рь|*сь|*ть|*фь)</t>
  </si>
  <si>
    <t>"*ах" (*шь|*жь|*чь|*щь)</t>
  </si>
  <si>
    <t>"*а" *мя</t>
  </si>
  <si>
    <t>"*ен" *мя</t>
  </si>
  <si>
    <t>"*ам" *мя</t>
  </si>
  <si>
    <t>"*ами" *мя</t>
  </si>
  <si>
    <t>"*ах" *мя</t>
  </si>
  <si>
    <t>"*ю" *я</t>
  </si>
  <si>
    <t>"*и" (*к|*г|*х|*ш|*ж|*ч|*щ)</t>
  </si>
  <si>
    <t>"*а" (*к|*г|*х|*ш|*ж|*ч|*щ)</t>
  </si>
  <si>
    <t>"*я" (*ь|*й)</t>
  </si>
  <si>
    <t>"*ям" (*ь|*й) -путь</t>
  </si>
  <si>
    <t>"*и" (*ь|*й) -путь</t>
  </si>
  <si>
    <t>"*ями" (*ь|*й) -путь</t>
  </si>
  <si>
    <t>"*ях" (*ь|*й) -путь</t>
  </si>
  <si>
    <t>ов</t>
  </si>
  <si>
    <t>"*ей" (*ь|*й) -путь</t>
  </si>
  <si>
    <t>("*ба"|"*ва"|"*да"|"*за"|"*ла"|"*ма"|"*на"|"*па"|"*ра"|"*са"|"*та"|"*фа"|"*ца")</t>
  </si>
  <si>
    <t>"*ы" (*ба|*ва|*да|*за|*ла|*ма|*на|*па|*ра|*са|*та|*фа|*ца)</t>
  </si>
  <si>
    <t>"*е" (*ба|*ва|*да|*за|*ла|*ма|*на|*па|*ра|*са|*та|*фа|*ца)</t>
  </si>
  <si>
    <t>"*у" (*ба|*ва|*да|*за|*ла|*ма|*на|*па|*ра|*са|*та|*фа|*ца)</t>
  </si>
  <si>
    <t>ц</t>
  </si>
  <si>
    <t>"*ей" *ца</t>
  </si>
  <si>
    <t>("*ба"|"*ва"|"*да"|"*за"|"*ла"|"*ма"|"*на"|"*па"|"*ра"|"*са"|"*та"|"*фа"|*"ца")</t>
  </si>
  <si>
    <t>("*б"|"*в"|"*д"|"*з"|"*л"|"*м"|"*н"|"*п"|"*р"|"*с"|"*т"|"*ф"|"*ц")</t>
  </si>
  <si>
    <t>шип.</t>
  </si>
  <si>
    <t>"*ы" (*б|*в|*д|*з|*л|*м|*н|*п|*р|*с|*т|*ф|*ц)</t>
  </si>
  <si>
    <t>"*а" (*б|*в|*д|*з|*л|*м|*н|*п|*р|*с|*т|*ф|*ц)</t>
  </si>
  <si>
    <t>"*е" -*ий -*ый -*ой</t>
  </si>
  <si>
    <t>j</t>
  </si>
  <si>
    <t>"*и" *я -*ая -*яя</t>
  </si>
  <si>
    <r>
      <t xml:space="preserve">Безударное окончание для основ на </t>
    </r>
    <r>
      <rPr>
        <i/>
        <sz val="12"/>
        <rFont val="Calibri"/>
        <scheme val="minor"/>
      </rPr>
      <t>j</t>
    </r>
    <r>
      <rPr>
        <sz val="12"/>
        <rFont val="Calibri"/>
        <scheme val="minor"/>
      </rPr>
      <t>.</t>
    </r>
  </si>
  <si>
    <t>"*е" *я -*ая -*яя</t>
  </si>
  <si>
    <t>"*ю" *я -*ая -*яя</t>
  </si>
  <si>
    <t>"*ей" *я -*ая -*яя</t>
  </si>
  <si>
    <t>"*ями" *я -*ая -*яя</t>
  </si>
  <si>
    <t>"*ях" *я -*ая -*яя</t>
  </si>
  <si>
    <t>"*ям" *я  -*ая -*яя</t>
  </si>
  <si>
    <r>
      <t xml:space="preserve">Так как слова </t>
    </r>
    <r>
      <rPr>
        <i/>
        <sz val="12"/>
        <rFont val="Calibri"/>
        <scheme val="minor"/>
      </rPr>
      <t>свая и стая</t>
    </r>
    <r>
      <rPr>
        <sz val="12"/>
        <rFont val="Calibri"/>
        <scheme val="minor"/>
      </rPr>
      <t xml:space="preserve"> всё равно теряются</t>
    </r>
  </si>
  <si>
    <r>
      <t xml:space="preserve">Тут мы теряем слова типа </t>
    </r>
    <r>
      <rPr>
        <i/>
        <sz val="12"/>
        <rFont val="Calibri"/>
        <scheme val="minor"/>
      </rPr>
      <t>свая и стая.</t>
    </r>
  </si>
  <si>
    <t>ев</t>
  </si>
  <si>
    <t xml:space="preserve"> -ин</t>
  </si>
  <si>
    <t>Безударное окончание для таких основ.</t>
  </si>
  <si>
    <t>"*ев" -*ц</t>
  </si>
  <si>
    <t>("*б"|"*в"|"*д"|"*з"|"*л"|"*м"|"*н"|"*п"|"*р"|"*с"|"*т"|"*ф"|"*ц") -"*ов" -"*ев" -*а -*я</t>
  </si>
  <si>
    <t>("*к"|"*г"|"*х"|"*ш"|"*ж"|"*ч"|"*щ") -*а -*я -*ий -*ый -*ой</t>
  </si>
  <si>
    <t>"*и"</t>
  </si>
  <si>
    <t>("*к"|"*г"|"*х"|"*ш"|"*ж"|"*ч"|"*щ") -*ое -*ее</t>
  </si>
  <si>
    <t>"*ь" *е</t>
  </si>
  <si>
    <t>("*б"|"*в"|"*д"|"*з"|"*л"|"*м"|"*н"|"*п"|"*р"|"*с"|"*т"|"*ф"|"*ц") -"*ов" -"*ев"</t>
  </si>
  <si>
    <t>разные</t>
  </si>
  <si>
    <t>"*ов"  -*во</t>
  </si>
  <si>
    <t>"*ев"  -*во</t>
  </si>
  <si>
    <t>"*й" *е</t>
  </si>
  <si>
    <t>("*шей"|"*жей"|"*чей"|"*щей")</t>
  </si>
  <si>
    <t>"*ей" (*о|*е)</t>
  </si>
  <si>
    <t>("*ки"|"*ги"|"*хи"|"*ши"|"*жи"|"*чи"|"*щи") -*a -*я</t>
  </si>
  <si>
    <t>("*бы"|"*вы"|"*ды"|"*зы"|"*лы"|"*мы"|"*ны"|"*пы"|"*ры"|"*сы"|"*ты"|"*фы"|"*цы") -*a -*я</t>
  </si>
  <si>
    <t>"*ья" -*ь -*й</t>
  </si>
  <si>
    <t>("*бов"|"*вов"|"*дов"|"*зов"|"*лов"|"*мов"|"*нов"|"*пов"|"*ров"|"*сов"|"*тов"|"*фов"|"*цов")</t>
  </si>
  <si>
    <t>("*ков"|"*гов"|"*хов")</t>
  </si>
  <si>
    <t>("*шей|"*жей"|"*чей"|"*щей")</t>
  </si>
  <si>
    <t>разное</t>
  </si>
  <si>
    <t>друзей, людей, чертей, соседей…</t>
  </si>
  <si>
    <t>("*бам"|"*вам"|"*дам"|"*зам"|"*лам"|"*мам"|"*нам"|"*пам"|"*рам"|"*сам"|"*там"|"*фам"|"*цам") -*a</t>
  </si>
  <si>
    <t>("*кам"|"*гам"|"*хам"|"*шам"|"*жам"|"*чам"|"*щам") -*a</t>
  </si>
  <si>
    <t>"*ей" -*ь -*й -*а -*я -*ш -*ж -*ч -*щ -путь -"детей"</t>
  </si>
  <si>
    <t>"*ям" -*ь -*й -*а -*я  -путь -"детям"</t>
  </si>
  <si>
    <t>людям, чертям, соседям, листьям, братьям…</t>
  </si>
  <si>
    <t>("*бами"|"*вами"|"*дами"|"*зами"|"*лами"|"*мами"|"*нами"|"*пами"|"*рами"|"*сами"|"*тами"|"*фами"|"*цами") -*a</t>
  </si>
  <si>
    <t>("*ками"|"*гами"|"*хами"|"*шами"|"*жами"|"*чами"|"*щами") -*a</t>
  </si>
  <si>
    <t>"*ях" -*ь -*й -*а -*я  -путь -"детях"</t>
  </si>
  <si>
    <t>"*я" (*е|*о)</t>
  </si>
  <si>
    <r>
      <t xml:space="preserve">Слова на -о это исключения типа </t>
    </r>
    <r>
      <rPr>
        <i/>
        <sz val="12"/>
        <color theme="1"/>
        <rFont val="Calibri"/>
        <scheme val="minor"/>
      </rPr>
      <t>крыло-крылья, дерево-деревья…</t>
    </r>
  </si>
  <si>
    <t>"*ям" (*е|*о)</t>
  </si>
  <si>
    <t>("*бам"|"*вам"|"*дам"|"*зам"|"*лам"|"*мам"|"*нам"|"*пам"|"*рам"|"*сам"|"*там"|"*фам"|"*цам")</t>
  </si>
  <si>
    <t>("*кам"|"*гам"|"*хам"|"*шам"|"*жам"|"*чам"|"*щам")</t>
  </si>
  <si>
    <t>("*бами"|"*вами"|"*дами"|"*зами"|"*лами"|"*мами"|"*нами"|"*пами"|"*рами"|"*сами"|"*тами"|"*фами"|"*цами")</t>
  </si>
  <si>
    <t>("*ками"|"*гами"|"*хами"|"*шами"|"*жами"|"*чами"|"*щами")</t>
  </si>
  <si>
    <t>("*бах"|"*вах"|"*дах"|"*зах"|"*лах"|"*мах"|"*нах"|"*пах"|"*рах"|"*сах"|"*тах"|"*фах"|"*цах") -*a</t>
  </si>
  <si>
    <t>("*ках"|"*гах"|"*хах"|"*шах"|"*жах"|"*чах"|"*щах") -*a</t>
  </si>
  <si>
    <t>"*ями" (*е|*о)</t>
  </si>
  <si>
    <t>"*ях" (*е|*о)</t>
  </si>
  <si>
    <t>"*ь" -путь</t>
  </si>
  <si>
    <t>"*у" (*б|*в|*д|*з|*л|*м|*н|*п|*р|*с|*т|*ф|*ц)</t>
  </si>
  <si>
    <t>"*у" (*к|*г|*х|*ш|*ж|*ч|*щ)</t>
  </si>
  <si>
    <t>"*у" (*б|*в|*д|*з|*л|*м|*н|*п|*р|*с|*т|*ф|*ц) -"*му"</t>
  </si>
  <si>
    <t>"*у" (*к|*г|*х|*ш|*ж|*ч|*щ)  -"*му"</t>
  </si>
  <si>
    <t>"*е" (*б|*в|*д|*з|*л|*м|*н|*п|*р|*с|*т|*ф|*ц)</t>
  </si>
  <si>
    <t>"*е" (*к|*г|*х|*ш|*ж|*ч|*щ)</t>
  </si>
  <si>
    <t>"*е" (*ь|*й)</t>
  </si>
  <si>
    <t>"*ем" (*ш|*ж|*ч|*щ)</t>
  </si>
  <si>
    <t>"*ем" *ц</t>
  </si>
  <si>
    <t>"*ем" (*ь|*й)</t>
  </si>
  <si>
    <t>("*бо"|"*во"|"*до"|"*зо"|"*ло"|"*мо"|"*но"|"*по"|"*ро"|"*со"|"*то"|"*фо"|"*цо")</t>
  </si>
  <si>
    <t>("*ко"|"*го"|"*хо"|"*шо"|"*жо"|"*чо"|"*що")</t>
  </si>
  <si>
    <t>("*ше"|"*же"|"*че"|"*ще")</t>
  </si>
  <si>
    <t>"*це"</t>
  </si>
  <si>
    <t>"*е" -*ое -*ее -*ше -*же -*че -*ще -*це</t>
  </si>
  <si>
    <t>"*цем"</t>
  </si>
  <si>
    <t>("*бом"|"*вом"|"*дом"|"*зом"|"*лом"|"*мом"|"*ном"|"*пом"|"*ром"|"*сом"|"*том"|"*фом"|"*цом")</t>
  </si>
  <si>
    <t>("*шем"|"*жем"|"*чем"|"*щем")</t>
  </si>
  <si>
    <t>("*ку"|"*гу"|"*ху"|"*шу"|"*жу"|"*чу"|"*щу")</t>
  </si>
  <si>
    <t>("*бу"|"*ву"|"*ду"|"*зу"|"*лу"|"*му"|"*ну"|"*пу"|"*ру"|"*су"|"*ту"|"*фу"|"*цу") -*ое -*ее</t>
  </si>
  <si>
    <t>("*бе"|"*ве"|"*де"|"*зе"|"*ле"|"*ме"|"*не"|"*пе"|"*ре"|"*се"|"*те"|"*фе"|"*це")</t>
  </si>
  <si>
    <t>("*ке"|"*ге"|"*хе"|"*ше"|"*же"|"*че"|"*ще")</t>
  </si>
  <si>
    <t>"*е" -*ше -*же -*че -*ще -*це</t>
  </si>
  <si>
    <t>"*ем" -"*шем" -"*жем" -"*чем" -"*щем" -"*цем" -"*менем"</t>
  </si>
  <si>
    <t>"*ом" *ц</t>
  </si>
  <si>
    <t>"*ом" (*б|*в|*д|*з|*л|*м|*н|*п|*р|*с|*т|*ф)</t>
  </si>
  <si>
    <t>"*цом"</t>
  </si>
  <si>
    <t>заднеяз.</t>
  </si>
  <si>
    <t>("*ком"|"*гом"|"*хом")</t>
  </si>
  <si>
    <t>("*шом"|"*жом"|"*чом"|"*щом")</t>
  </si>
  <si>
    <t>"*ом" (*к|*г|*х)</t>
  </si>
  <si>
    <t>"*ом" (*ш|*ж|*ч|*щ)</t>
  </si>
  <si>
    <t>"*цев"</t>
  </si>
  <si>
    <t>"*цов"</t>
  </si>
  <si>
    <t>("*к"|"*г"|"*х") -*ое -*ее</t>
  </si>
  <si>
    <t>("*ш"|"*ж"|"*ч"|"*щ")</t>
  </si>
  <si>
    <t>"*ой" (*ка|*га|*ха)</t>
  </si>
  <si>
    <t>"*ой" (*ша|*жа|*ча|*ща)</t>
  </si>
  <si>
    <t>"*ей" (*ша|*жа|*ча|*ща)</t>
  </si>
  <si>
    <t>"*ой" *ца</t>
  </si>
  <si>
    <t>ою</t>
  </si>
  <si>
    <t>"*ою" (*а|*я) -*ая -*яя</t>
  </si>
  <si>
    <t>ею</t>
  </si>
  <si>
    <t>"*ею" (*а|*я) -*ая -*яя</t>
  </si>
  <si>
    <t>Prep (loc)</t>
  </si>
  <si>
    <t>Prep2 (loc2)</t>
  </si>
  <si>
    <t>sum</t>
  </si>
  <si>
    <r>
      <t xml:space="preserve">Можно писать и </t>
    </r>
    <r>
      <rPr>
        <i/>
        <sz val="12"/>
        <rFont val="Calibri"/>
        <scheme val="minor"/>
      </rPr>
      <t>("*бы"|…</t>
    </r>
    <r>
      <rPr>
        <sz val="12"/>
        <rFont val="Calibri"/>
        <scheme val="minor"/>
      </rPr>
      <t>, но окончание -ой совпадает с адъективным, там все равно придется обращаться к начальной форме, так что решила сделать единообразно.</t>
    </r>
  </si>
  <si>
    <t>"*ой" (*ба|*ва|*да|*за|*ла|*ма|*на|*па|*ра|*са|*та|*фа|*ца)</t>
  </si>
  <si>
    <t>среди всех сущ.</t>
  </si>
  <si>
    <t>Sum</t>
  </si>
  <si>
    <t>Sum all</t>
  </si>
  <si>
    <t>Процент сущ. в определенном</t>
  </si>
  <si>
    <t>падеже среди сущ. ед. и мн. ч.</t>
  </si>
  <si>
    <t>падеже и числе среди всех сущ.</t>
  </si>
  <si>
    <t>среди сущ. в разных падежах</t>
  </si>
  <si>
    <t>и числах</t>
  </si>
  <si>
    <t xml:space="preserve">падеже среди всех сущ. </t>
  </si>
  <si>
    <t>падеже среди всех сущ. (для</t>
  </si>
  <si>
    <t>M</t>
  </si>
  <si>
    <t>F</t>
  </si>
  <si>
    <t>N</t>
  </si>
  <si>
    <t>SUM</t>
  </si>
  <si>
    <t>и вне зависимости от одушевленности)</t>
  </si>
  <si>
    <t>(в зависимости и вне зависимости от одушевленности)</t>
  </si>
  <si>
    <t xml:space="preserve">Процент сущ. разных родов и склонений среди одуш. и </t>
  </si>
  <si>
    <t>неодуш. сущ., а также среди всех сущ.</t>
  </si>
  <si>
    <t xml:space="preserve">Процент сущ. разных склонений среди одуш. и </t>
  </si>
  <si>
    <t>склонений среди всех сущ.</t>
  </si>
  <si>
    <t>сущ. разных склонений</t>
  </si>
  <si>
    <t>Слово "путь", которое относят к разносклоняемым, мы здесь не учитываем.</t>
  </si>
  <si>
    <t xml:space="preserve">Все сущ. вне зависимости от окончания, исключая </t>
  </si>
  <si>
    <t>аббревиатуры и неизменяемые, но включая</t>
  </si>
  <si>
    <t>от всех сущ.)</t>
  </si>
  <si>
    <t>процент от всех сущ.)</t>
  </si>
  <si>
    <t>среди сущ. в ед. и мн. ч.</t>
  </si>
  <si>
    <t>Процент сущ. в ед. и мн. ч. среди всех сущ.</t>
  </si>
  <si>
    <t>Процент сущ. в в ед. и мн. ч.</t>
  </si>
  <si>
    <t xml:space="preserve">Распределение сущ. разных склонений по числам </t>
  </si>
  <si>
    <t>окончание</t>
  </si>
  <si>
    <t>0 (ь/й)</t>
  </si>
  <si>
    <t>Ins</t>
  </si>
  <si>
    <r>
      <rPr>
        <i/>
        <sz val="12"/>
        <rFont val="Calibri"/>
        <scheme val="minor"/>
      </rPr>
      <t xml:space="preserve"> -и</t>
    </r>
    <r>
      <rPr>
        <sz val="12"/>
        <rFont val="Calibri"/>
        <scheme val="minor"/>
      </rPr>
      <t xml:space="preserve"> - окончание для основ на </t>
    </r>
    <r>
      <rPr>
        <i/>
        <sz val="12"/>
        <rFont val="Calibri"/>
        <scheme val="minor"/>
      </rPr>
      <t>-й</t>
    </r>
    <r>
      <rPr>
        <sz val="12"/>
        <rFont val="Calibri"/>
        <scheme val="minor"/>
      </rPr>
      <t>.</t>
    </r>
  </si>
  <si>
    <r>
      <rPr>
        <i/>
        <sz val="12"/>
        <rFont val="Calibri"/>
        <scheme val="minor"/>
      </rPr>
      <t xml:space="preserve"> -ем</t>
    </r>
    <r>
      <rPr>
        <sz val="12"/>
        <rFont val="Calibri"/>
        <scheme val="minor"/>
      </rPr>
      <t xml:space="preserve"> - безударное окончание для основ на шипящие.</t>
    </r>
  </si>
  <si>
    <t>ручной подсчет на -*ий -*ый -*ой</t>
  </si>
  <si>
    <r>
      <t xml:space="preserve">Сперва я писала </t>
    </r>
    <r>
      <rPr>
        <i/>
        <sz val="12"/>
        <color theme="1"/>
        <rFont val="Calibri"/>
        <scheme val="minor"/>
      </rPr>
      <t xml:space="preserve">"*ы" (*б|*в|*д|*з|*л|*м|*н|*п|*р|*с|*т|*ф|*ц) </t>
    </r>
    <r>
      <rPr>
        <sz val="12"/>
        <color theme="1"/>
        <rFont val="Calibri"/>
        <family val="2"/>
        <scheme val="minor"/>
      </rPr>
      <t xml:space="preserve">и т.д., однако потом поняла, что у многих слов в мн.ч. Меняется основа (скажем, </t>
    </r>
    <r>
      <rPr>
        <i/>
        <sz val="12"/>
        <color theme="1"/>
        <rFont val="Calibri"/>
        <scheme val="minor"/>
      </rPr>
      <t>котенок-котята</t>
    </r>
    <r>
      <rPr>
        <sz val="12"/>
        <color theme="1"/>
        <rFont val="Calibri"/>
        <family val="2"/>
        <scheme val="minor"/>
      </rPr>
      <t>), и мы их хотим правильно учитывать</t>
    </r>
  </si>
  <si>
    <r>
      <t>Иногда речь идет об основах на</t>
    </r>
    <r>
      <rPr>
        <i/>
        <sz val="12"/>
        <color theme="1"/>
        <rFont val="Calibri"/>
        <scheme val="minor"/>
      </rPr>
      <t xml:space="preserve"> -j</t>
    </r>
    <r>
      <rPr>
        <sz val="12"/>
        <color theme="1"/>
        <rFont val="Calibri"/>
        <family val="2"/>
        <scheme val="minor"/>
      </rPr>
      <t xml:space="preserve"> только в мн.ч., как в слове </t>
    </r>
    <r>
      <rPr>
        <i/>
        <sz val="12"/>
        <color theme="1"/>
        <rFont val="Calibri"/>
        <scheme val="minor"/>
      </rPr>
      <t>дерево-деревья</t>
    </r>
    <r>
      <rPr>
        <sz val="12"/>
        <color theme="1"/>
        <rFont val="Calibri"/>
        <family val="2"/>
        <scheme val="minor"/>
      </rPr>
      <t>.</t>
    </r>
  </si>
  <si>
    <t>На последнем листе список таких слов не адъективного склонения из словаря Зализняка и подсчеты.</t>
  </si>
  <si>
    <t>Лица, существа…</t>
  </si>
  <si>
    <t>"*и" (*е|*о)</t>
  </si>
  <si>
    <r>
      <t xml:space="preserve">Такие формы от некоторых слов на заднеязычные и шипящие + слово-исключение </t>
    </r>
    <r>
      <rPr>
        <i/>
        <sz val="12"/>
        <color theme="1"/>
        <rFont val="Calibri"/>
        <scheme val="minor"/>
      </rPr>
      <t xml:space="preserve">дети, </t>
    </r>
    <r>
      <rPr>
        <sz val="12"/>
        <color theme="1"/>
        <rFont val="Calibri"/>
        <family val="2"/>
        <scheme val="minor"/>
      </rPr>
      <t xml:space="preserve">которое я решила не брать (de facto это обычно мн.ч. от </t>
    </r>
    <r>
      <rPr>
        <i/>
        <sz val="12"/>
        <color theme="1"/>
        <rFont val="Calibri"/>
        <scheme val="minor"/>
      </rPr>
      <t>ребенок</t>
    </r>
    <r>
      <rPr>
        <sz val="12"/>
        <color theme="1"/>
        <rFont val="Calibri"/>
        <family val="2"/>
        <scheme val="minor"/>
      </rPr>
      <t xml:space="preserve">, а не от </t>
    </r>
    <r>
      <rPr>
        <i/>
        <sz val="12"/>
        <color theme="1"/>
        <rFont val="Calibri"/>
        <scheme val="minor"/>
      </rPr>
      <t xml:space="preserve">дитя, </t>
    </r>
    <r>
      <rPr>
        <sz val="12"/>
        <color theme="1"/>
        <rFont val="Calibri"/>
        <family val="2"/>
        <scheme val="minor"/>
      </rPr>
      <t xml:space="preserve">плюс </t>
    </r>
    <r>
      <rPr>
        <i/>
        <sz val="12"/>
        <color theme="1"/>
        <rFont val="Calibri"/>
        <scheme val="minor"/>
      </rPr>
      <t xml:space="preserve">дитя </t>
    </r>
    <r>
      <rPr>
        <sz val="12"/>
        <color theme="1"/>
        <rFont val="Calibri"/>
        <family val="2"/>
        <scheme val="minor"/>
      </rPr>
      <t>в любом случае нестандартная форма).</t>
    </r>
  </si>
  <si>
    <t>"*ам" (*ба|*ва|*да|*за|*ла|*ма|*на|*па|*ра|*са|*та|*фа|*ца)</t>
  </si>
  <si>
    <t>"*ами" (*ба|*ва|*да|*за|*ла|*ма|*на|*па|*ра|*са|*та|*фа|*ца)</t>
  </si>
  <si>
    <t>"*ями" -*ь -*й -*а -*я  -путь</t>
  </si>
  <si>
    <t>"*ях" *я -"детях"</t>
  </si>
  <si>
    <t>"*и" *я -"дети"</t>
  </si>
  <si>
    <t>"*ей" *я -"детей"</t>
  </si>
  <si>
    <t>"*й" *я -"*ей"</t>
  </si>
  <si>
    <t>"*ям" *я -"детям"</t>
  </si>
  <si>
    <r>
      <t xml:space="preserve">Это  форма </t>
    </r>
    <r>
      <rPr>
        <i/>
        <sz val="12"/>
        <color theme="1"/>
        <rFont val="Calibri"/>
        <scheme val="minor"/>
      </rPr>
      <t xml:space="preserve">кшатрий </t>
    </r>
    <r>
      <rPr>
        <sz val="12"/>
        <color theme="1"/>
        <rFont val="Calibri"/>
        <family val="2"/>
        <scheme val="minor"/>
      </rPr>
      <t xml:space="preserve">(а вообще есть еще </t>
    </r>
    <r>
      <rPr>
        <i/>
        <sz val="12"/>
        <color theme="1"/>
        <rFont val="Calibri"/>
        <scheme val="minor"/>
      </rPr>
      <t>парий</t>
    </r>
    <r>
      <rPr>
        <sz val="12"/>
        <color theme="1"/>
        <rFont val="Calibri"/>
        <family val="2"/>
        <scheme val="minor"/>
      </rPr>
      <t xml:space="preserve"> и пр.).</t>
    </r>
  </si>
  <si>
    <t>"*ах" (*ка|*га|*ха|*ша|*жа|*ча|*ща)</t>
  </si>
  <si>
    <t>"*ах" (*ба|*ва|*да|*за|*ла|*ма|*на|*па|*ра|*са|*та|*фа|*ца)</t>
  </si>
  <si>
    <t>"*ами" (*ка|*га|*ха|*ша|*жа|*ча|*ща)</t>
  </si>
  <si>
    <t>"*ам" (*ка|*га|*ха|*ша|*жа|*ча|*ща)</t>
  </si>
  <si>
    <t>*ка|*га|*ха|*ша|*жа|*ча|*ща и вручную вычла формы на -ей</t>
  </si>
  <si>
    <t>*ба|*ва|*да|*за|*ла|*ма|*на|*па|*ра|*са|*та|*фа|*ца</t>
  </si>
  <si>
    <t>"*й" *я -"*ей" -*ая -*яя</t>
  </si>
  <si>
    <t>"*й" *я -*ая -*яя -"*ей"</t>
  </si>
  <si>
    <t>"*б"|"*в"|"*д"|"*з"|"*л"|"*м"|"*н"|"*п"|"*р"|"*с"|"*т"|"*ф"|"*ц"</t>
  </si>
  <si>
    <r>
      <t xml:space="preserve">Такие формы могут быть только от сущ. ж.р. на </t>
    </r>
    <r>
      <rPr>
        <i/>
        <sz val="12"/>
        <rFont val="Calibri"/>
        <scheme val="minor"/>
      </rPr>
      <t>-а</t>
    </r>
  </si>
  <si>
    <t>"*к"|"*г"|"*х"|"*ш"|"*ж"|"*ч"|"*щ"</t>
  </si>
  <si>
    <t>Разносколняемые сущ.</t>
  </si>
  <si>
    <t>Распределение форм с основой на шипящие</t>
  </si>
  <si>
    <r>
      <t xml:space="preserve">Распределение форм с основой на </t>
    </r>
    <r>
      <rPr>
        <i/>
        <sz val="12"/>
        <rFont val="Calibri"/>
        <scheme val="minor"/>
      </rPr>
      <t>-ц:</t>
    </r>
  </si>
  <si>
    <t>Распределение форм с основой на шипящие:</t>
  </si>
  <si>
    <r>
      <rPr>
        <i/>
        <sz val="12"/>
        <rFont val="Calibri"/>
        <scheme val="minor"/>
      </rPr>
      <t xml:space="preserve"> -ей</t>
    </r>
    <r>
      <rPr>
        <sz val="12"/>
        <rFont val="Calibri"/>
        <scheme val="minor"/>
      </rPr>
      <t xml:space="preserve"> в твор.п. ед.ч. - безударное окончание для основ на </t>
    </r>
    <r>
      <rPr>
        <i/>
        <sz val="12"/>
        <rFont val="Calibri"/>
        <scheme val="minor"/>
      </rPr>
      <t>-ц</t>
    </r>
    <r>
      <rPr>
        <sz val="12"/>
        <rFont val="Calibri"/>
        <scheme val="minor"/>
      </rPr>
      <t>.</t>
    </r>
  </si>
  <si>
    <r>
      <rPr>
        <i/>
        <sz val="12"/>
        <rFont val="Calibri"/>
        <scheme val="minor"/>
      </rPr>
      <t xml:space="preserve"> -ей в твор.п. ед.ч.</t>
    </r>
    <r>
      <rPr>
        <sz val="12"/>
        <rFont val="Calibri"/>
        <scheme val="minor"/>
      </rPr>
      <t xml:space="preserve"> - безударное окончание для основ на шипящие.</t>
    </r>
  </si>
  <si>
    <r>
      <rPr>
        <i/>
        <sz val="12"/>
        <rFont val="Calibri"/>
        <scheme val="minor"/>
      </rPr>
      <t xml:space="preserve"> -и</t>
    </r>
    <r>
      <rPr>
        <sz val="12"/>
        <rFont val="Calibri"/>
        <scheme val="minor"/>
      </rPr>
      <t xml:space="preserve"> в предл.п. ед.ч. - окончание для основ на </t>
    </r>
    <r>
      <rPr>
        <i/>
        <sz val="12"/>
        <rFont val="Calibri"/>
        <scheme val="minor"/>
      </rPr>
      <t>-й</t>
    </r>
    <r>
      <rPr>
        <sz val="12"/>
        <rFont val="Calibri"/>
        <scheme val="minor"/>
      </rPr>
      <t>.</t>
    </r>
  </si>
  <si>
    <r>
      <rPr>
        <i/>
        <sz val="12"/>
        <rFont val="Calibri"/>
        <scheme val="minor"/>
      </rPr>
      <t xml:space="preserve"> -и</t>
    </r>
    <r>
      <rPr>
        <sz val="12"/>
        <rFont val="Calibri"/>
        <scheme val="minor"/>
      </rPr>
      <t xml:space="preserve"> в дат. и предл.п. ед.ч. - окончание для основ на </t>
    </r>
    <r>
      <rPr>
        <i/>
        <sz val="12"/>
        <rFont val="Calibri"/>
        <scheme val="minor"/>
      </rPr>
      <t>-й</t>
    </r>
    <r>
      <rPr>
        <sz val="12"/>
        <rFont val="Calibri"/>
        <scheme val="minor"/>
      </rPr>
      <t>.</t>
    </r>
  </si>
  <si>
    <r>
      <t>Окончания -</t>
    </r>
    <r>
      <rPr>
        <b/>
        <i/>
        <sz val="12"/>
        <rFont val="Calibri"/>
        <scheme val="minor"/>
      </rPr>
      <t>ою/ею</t>
    </r>
    <r>
      <rPr>
        <b/>
        <sz val="12"/>
        <rFont val="Calibri"/>
        <scheme val="minor"/>
      </rPr>
      <t xml:space="preserve"> в твор.п. ед.ч. (для всех основ):</t>
    </r>
  </si>
  <si>
    <t>"*ей" (*ба|*ва|*да|*за|*ла|*ма|*на|*па|*ра|*са|*та|*фа|*ца)</t>
  </si>
  <si>
    <r>
      <rPr>
        <i/>
        <sz val="12"/>
        <rFont val="Calibri"/>
        <scheme val="minor"/>
      </rPr>
      <t xml:space="preserve"> -ем, -ев</t>
    </r>
    <r>
      <rPr>
        <sz val="12"/>
        <rFont val="Calibri"/>
        <scheme val="minor"/>
      </rPr>
      <t xml:space="preserve"> - безударные окончания для основ на </t>
    </r>
    <r>
      <rPr>
        <i/>
        <sz val="12"/>
        <rFont val="Calibri"/>
        <scheme val="minor"/>
      </rPr>
      <t>-ц</t>
    </r>
    <r>
      <rPr>
        <sz val="12"/>
        <rFont val="Calibri"/>
        <scheme val="minor"/>
      </rPr>
      <t>.</t>
    </r>
  </si>
  <si>
    <t>"*й" *е -"*ей"</t>
  </si>
  <si>
    <t>*ков|"*гов"|"*хов"|"*шов"|"*жов"|"*чов"|"*щов"</t>
  </si>
  <si>
    <t>"*ов"  -*во и вычла заднеяз., шип. ниже</t>
  </si>
  <si>
    <t xml:space="preserve">"*ьев" </t>
  </si>
  <si>
    <r>
      <rPr>
        <i/>
        <sz val="12"/>
        <rFont val="Calibri"/>
        <scheme val="minor"/>
      </rPr>
      <t xml:space="preserve"> -е, -ем, -ев</t>
    </r>
    <r>
      <rPr>
        <sz val="12"/>
        <rFont val="Calibri"/>
        <scheme val="minor"/>
      </rPr>
      <t xml:space="preserve"> - безударные окончания для основ на </t>
    </r>
    <r>
      <rPr>
        <i/>
        <sz val="12"/>
        <rFont val="Calibri"/>
        <scheme val="minor"/>
      </rPr>
      <t>-ц</t>
    </r>
    <r>
      <rPr>
        <sz val="12"/>
        <rFont val="Calibri"/>
        <scheme val="minor"/>
      </rPr>
      <t>.</t>
    </r>
  </si>
  <si>
    <r>
      <t xml:space="preserve"> -е, -ем</t>
    </r>
    <r>
      <rPr>
        <sz val="12"/>
        <rFont val="Calibri"/>
        <scheme val="minor"/>
      </rPr>
      <t xml:space="preserve"> - безударные окончания для основ на шипящие.</t>
    </r>
  </si>
  <si>
    <t>Сюда добавлены формы "слов", "полуслов", "кружев", "древ".</t>
  </si>
  <si>
    <t>"*ей" (*о|*е) и вычла заднеяз., шип. Ниже</t>
  </si>
  <si>
    <t>ьми</t>
  </si>
  <si>
    <r>
      <t xml:space="preserve">Это слова типа </t>
    </r>
    <r>
      <rPr>
        <i/>
        <sz val="12"/>
        <color rgb="FFFF0000"/>
        <rFont val="Calibri"/>
        <scheme val="minor"/>
      </rPr>
      <t xml:space="preserve">люди, соседи, братья, листья… </t>
    </r>
    <r>
      <rPr>
        <sz val="12"/>
        <color rgb="FFFF0000"/>
        <rFont val="Calibri"/>
        <family val="2"/>
        <scheme val="minor"/>
      </rPr>
      <t>Не очень понятно, куда их девать.</t>
    </r>
  </si>
  <si>
    <t>мягкие в мн.ч.</t>
  </si>
  <si>
    <r>
      <t xml:space="preserve">Это слова типа </t>
    </r>
    <r>
      <rPr>
        <i/>
        <sz val="12"/>
        <rFont val="Calibri"/>
        <scheme val="minor"/>
      </rPr>
      <t xml:space="preserve">люди, соседи… </t>
    </r>
    <r>
      <rPr>
        <sz val="12"/>
        <rFont val="Calibri"/>
        <scheme val="minor"/>
      </rPr>
      <t xml:space="preserve">Из неодушевленных нашлись только pluralia tantum </t>
    </r>
    <r>
      <rPr>
        <i/>
        <sz val="12"/>
        <rFont val="Calibri"/>
        <scheme val="minor"/>
      </rPr>
      <t>джунгли.</t>
    </r>
  </si>
  <si>
    <r>
      <t xml:space="preserve">Это слова типа </t>
    </r>
    <r>
      <rPr>
        <i/>
        <sz val="12"/>
        <rFont val="Calibri"/>
        <scheme val="minor"/>
      </rPr>
      <t>братья, листья…</t>
    </r>
  </si>
  <si>
    <t>"*ьев"</t>
  </si>
  <si>
    <t>"*и" -*ь -*й -*а -*я  -*к -*г -*х -*ш -*ж -*ч -*щ</t>
  </si>
  <si>
    <r>
      <t xml:space="preserve">Только </t>
    </r>
    <r>
      <rPr>
        <i/>
        <sz val="12"/>
        <color theme="1"/>
        <rFont val="Calibri"/>
        <scheme val="minor"/>
      </rPr>
      <t>джунгли.</t>
    </r>
  </si>
  <si>
    <t>"*ьми"</t>
  </si>
  <si>
    <t>"*и" -*ь -*й -*а -*я  -*к -*г -*х -*ш -*ж -*ч -*щ -"дети" и вручную добавила "люди" (ведь считается, что это от "человек")</t>
  </si>
  <si>
    <t>0 (ь)</t>
  </si>
  <si>
    <t>(ь)ми</t>
  </si>
  <si>
    <t>Распределение окончаний по падежам и числам.</t>
  </si>
  <si>
    <t>Процент различных окончаний среди форм определенного падежа и числа.</t>
  </si>
  <si>
    <t>Процент форм в различных падежах и числах среди форм с определенным окончанием.</t>
  </si>
  <si>
    <t>Fem</t>
  </si>
  <si>
    <t>Masc</t>
  </si>
  <si>
    <t>-</t>
  </si>
  <si>
    <t>Частотность различных окончаний: абсолютная и относительная, в зависимотсти и вне зависимости от одушевленности</t>
  </si>
  <si>
    <t>1 decl.</t>
  </si>
  <si>
    <t>2 decl.</t>
  </si>
  <si>
    <t>3 decl.</t>
  </si>
  <si>
    <t>declension</t>
  </si>
  <si>
    <t>gender</t>
  </si>
  <si>
    <t>Общие таблицы с распределением форм по падежам в зависимости от склонения, genderа и типа основы</t>
  </si>
  <si>
    <t>genderий</t>
  </si>
  <si>
    <t>anim.</t>
  </si>
  <si>
    <t>inanim.</t>
  </si>
  <si>
    <t>Процент anim. и inanim. сущ.</t>
  </si>
  <si>
    <t>(для anim./inanim. процент от</t>
  </si>
  <si>
    <t>anim./inanim. процент от всех)</t>
  </si>
  <si>
    <t>числа anim./inanim.)</t>
  </si>
  <si>
    <t>inanim.// anim.</t>
  </si>
  <si>
    <t>number</t>
  </si>
  <si>
    <t>irreg.</t>
  </si>
  <si>
    <t>none</t>
  </si>
  <si>
    <t>Тут мы теряем слова свая и стая (судя по Зализняку, других таких none), поэтому я их исключила также в gender., Дат. и Предл. (иначе там можно бы было "*и" *я, "*е" я и пр.) и во мн.ч.</t>
  </si>
  <si>
    <t>Кажется, таких none (это ударное окончание). Только неправильная форма сокровищей.</t>
  </si>
  <si>
    <t>Вgenderе других окончаний none.</t>
  </si>
  <si>
    <t>плаnoneа/рий</t>
  </si>
  <si>
    <t>плаnoneарий</t>
  </si>
  <si>
    <t>none//none</t>
  </si>
  <si>
    <t xml:space="preserve">Процент одуш. и неодуш. сущ. разных </t>
  </si>
  <si>
    <t>родов и склонений среди всех сущ.</t>
  </si>
  <si>
    <t xml:space="preserve">Распределение сущ. разного рода по склонениям </t>
  </si>
  <si>
    <t xml:space="preserve">Процент одуш. и неодуш. сущ. среди </t>
  </si>
  <si>
    <t xml:space="preserve">Процент сущ. разного рода среди сущ. 1 и 2 скл. (в зависимости </t>
  </si>
  <si>
    <t>Declension / склонение:</t>
  </si>
  <si>
    <t>NOT TAKING CASE INTO ACCOUNT / РАСЧЕТЫ, НЕ УЧИТЫВАЮЩИЕ ПАДЕЖ</t>
  </si>
  <si>
    <t>Процент сущ. разного рода</t>
  </si>
  <si>
    <t>Процент одуш. и неодуш. сущ.</t>
  </si>
  <si>
    <t>Процент одуш. и неодуш. сущ</t>
  </si>
  <si>
    <t xml:space="preserve">Процент сущ. разного рода </t>
  </si>
  <si>
    <t>среди одуш. и неодуш.</t>
  </si>
  <si>
    <t>разного рода среди всех сущ.</t>
  </si>
  <si>
    <t>среди сущ. разного рода</t>
  </si>
  <si>
    <t>Gender / род</t>
  </si>
  <si>
    <t>Gender / род:</t>
  </si>
  <si>
    <t>Number / число:</t>
  </si>
  <si>
    <t xml:space="preserve">(для одуш./неодуш. процент </t>
  </si>
  <si>
    <t xml:space="preserve">среди всех сущ. (для одуш./неодуш. </t>
  </si>
  <si>
    <t>от числа одуш./неодуш.)</t>
  </si>
  <si>
    <t xml:space="preserve">Sg and Pl forms depending on gender and ddeclension / </t>
  </si>
  <si>
    <t>распределение по числам в зависимости от склонения и рода</t>
  </si>
  <si>
    <t>TAKING CASE INTO ACCOUNT / РАСЧЕТЫ, УЧИТЫВАЮЩИЕ ПАДЕЖ</t>
  </si>
  <si>
    <t>(для одуш./неодуш. процент от</t>
  </si>
  <si>
    <t xml:space="preserve"> адъективное склонение</t>
  </si>
  <si>
    <t>числа одуш./неодуш.)</t>
  </si>
  <si>
    <t>case</t>
  </si>
  <si>
    <t>ending</t>
  </si>
  <si>
    <t>TAKING ENDINGS INTO ACCOUNT / РАСЧЕТЫ, УЧИТЫВАЮЩИЕ ОКОНЧАНИЯ</t>
  </si>
  <si>
    <t>(')mi</t>
  </si>
  <si>
    <t>a</t>
  </si>
  <si>
    <t>am</t>
  </si>
  <si>
    <t>ami</t>
  </si>
  <si>
    <t>akh</t>
  </si>
  <si>
    <t>e</t>
  </si>
  <si>
    <t>ev</t>
  </si>
  <si>
    <t>ej</t>
  </si>
  <si>
    <t>em</t>
  </si>
  <si>
    <t>i</t>
  </si>
  <si>
    <t>o</t>
  </si>
  <si>
    <t>ov</t>
  </si>
  <si>
    <t>oj</t>
  </si>
  <si>
    <t>om</t>
  </si>
  <si>
    <t>u</t>
  </si>
  <si>
    <t>y</t>
  </si>
  <si>
    <t>ju</t>
  </si>
  <si>
    <t>ja</t>
  </si>
  <si>
    <t>jam</t>
  </si>
  <si>
    <t>jami</t>
  </si>
  <si>
    <t>jakh</t>
  </si>
  <si>
    <t>род</t>
  </si>
  <si>
    <t>число</t>
  </si>
  <si>
    <t>одуш.</t>
  </si>
  <si>
    <t>неодуш.</t>
  </si>
  <si>
    <t>Те же расчеты с учетом одушевленности</t>
  </si>
  <si>
    <t>Tables showing the frequency of different cases depending on declension, gender and the type of the stem</t>
  </si>
  <si>
    <t>1 скл., м.р., основы на твердые согласные</t>
  </si>
  <si>
    <t>1 скл., м.р., основы на заднеязычные и шипящие согласные</t>
  </si>
  <si>
    <t>1 скл., м.р., основы на мягкие согласные</t>
  </si>
  <si>
    <t>нет</t>
  </si>
  <si>
    <t>1 скл., м.р., основы на мягкие согласные в мн.ч.</t>
  </si>
  <si>
    <r>
      <t xml:space="preserve"> -</t>
    </r>
    <r>
      <rPr>
        <i/>
        <sz val="12"/>
        <color theme="1"/>
        <rFont val="Calibri"/>
        <scheme val="minor"/>
      </rPr>
      <t>ей</t>
    </r>
    <r>
      <rPr>
        <sz val="12"/>
        <color theme="1"/>
        <rFont val="Calibri"/>
        <family val="2"/>
        <scheme val="minor"/>
      </rPr>
      <t xml:space="preserve"> в род.п. мн.ч. - окончание некоторых основ на шипящие</t>
    </r>
  </si>
  <si>
    <t>1 скл., ср.р., основы на твердые согласные</t>
  </si>
  <si>
    <t>1 скл., ср.р., основы на заднеязычные и шипящие согласные</t>
  </si>
  <si>
    <t>1 скл., ср.р., основы на мягкие согласные</t>
  </si>
  <si>
    <r>
      <t xml:space="preserve"> -</t>
    </r>
    <r>
      <rPr>
        <i/>
        <sz val="12"/>
        <color rgb="FF000000"/>
        <rFont val="Calibri"/>
        <scheme val="minor"/>
      </rPr>
      <t>ей</t>
    </r>
    <r>
      <rPr>
        <sz val="12"/>
        <color rgb="FF000000"/>
        <rFont val="Calibri"/>
        <family val="2"/>
        <scheme val="minor"/>
      </rPr>
      <t xml:space="preserve"> в род.п. мн.ч. - окончание некоторых основ на шипящие</t>
    </r>
  </si>
  <si>
    <r>
      <t xml:space="preserve"> -</t>
    </r>
    <r>
      <rPr>
        <i/>
        <sz val="12"/>
        <rFont val="Calibri"/>
        <scheme val="minor"/>
      </rPr>
      <t>ей</t>
    </r>
    <r>
      <rPr>
        <sz val="12"/>
        <rFont val="Calibri"/>
        <scheme val="minor"/>
      </rPr>
      <t xml:space="preserve"> в род.п. мн.ч. - окончание некоторых основ на шипящие</t>
    </r>
  </si>
  <si>
    <t>3 скл., ж.р., основы на заднеязычные и щипящие</t>
  </si>
  <si>
    <t>3 скл., ж.р., основы на мягкие согласные</t>
  </si>
  <si>
    <t>2 скл., ж.р., основы на твердые согласные</t>
  </si>
  <si>
    <t>2 скл., ж.р., основы на заднеязычные и щипящие</t>
  </si>
  <si>
    <t>2 скл., ж.р., основы на мягкие согласные</t>
  </si>
  <si>
    <t>2 скл., м.р., основы на твердые согласные</t>
  </si>
  <si>
    <t>2 скл., м.р., основы на заднеязычные и шипящие</t>
  </si>
  <si>
    <t>2 скл., м.р., основы на мягкие согласные</t>
  </si>
  <si>
    <r>
      <t xml:space="preserve"> -</t>
    </r>
    <r>
      <rPr>
        <i/>
        <sz val="12"/>
        <color theme="1"/>
        <rFont val="Calibri"/>
        <scheme val="minor"/>
      </rPr>
      <t>ей</t>
    </r>
    <r>
      <rPr>
        <sz val="12"/>
        <color theme="1"/>
        <rFont val="Calibri"/>
        <family val="2"/>
        <scheme val="minor"/>
      </rPr>
      <t xml:space="preserve"> в род. и вин.п. мн.ч. - окончание некоторых основ на шипящие</t>
    </r>
  </si>
  <si>
    <t>irreg = разносклоняемые</t>
  </si>
  <si>
    <t>INANIM.</t>
  </si>
  <si>
    <t>ANIM.</t>
  </si>
  <si>
    <t>Case / падеж</t>
  </si>
  <si>
    <t>Number / число</t>
  </si>
  <si>
    <t>Case &amp; number / падеж и число</t>
  </si>
  <si>
    <t>Corresponding tables from the sheet 'res control' are given in grey / Серым покрашены таблицы с листа "res control"</t>
  </si>
  <si>
    <t>What information is presented in diferent tables is evident from the combination of their columns and rows, as well as from the sum</t>
  </si>
  <si>
    <t>of percentages in different cells, so we postponed translating their titles (given in grey) from Russian.</t>
  </si>
  <si>
    <t xml:space="preserve">Corresponding tables from the sheet 'res control' are given in grey / </t>
  </si>
  <si>
    <t>Серым покрашены таблицы с листа "res control".</t>
  </si>
  <si>
    <t>одуш./неодуш. процент от всех)</t>
  </si>
  <si>
    <t>В файле с описанием базы данных объясняется, что за "контрольне расчеты" приведены на этом листе.</t>
  </si>
  <si>
    <t>What information is given on this sheet is explained in the description of the database. /</t>
  </si>
  <si>
    <t>Nom Sg</t>
  </si>
  <si>
    <t>Acc Sg</t>
  </si>
  <si>
    <t xml:space="preserve">Так как мы приняли решение исключить из базы данных существительные адъективного склонения, </t>
  </si>
  <si>
    <r>
      <t xml:space="preserve">нам пришлось посчитать все прочие существительные на </t>
    </r>
    <r>
      <rPr>
        <i/>
        <sz val="12"/>
        <color theme="1"/>
        <rFont val="Calibri"/>
        <scheme val="minor"/>
      </rPr>
      <t xml:space="preserve">-ый, -ий, -ой </t>
    </r>
    <r>
      <rPr>
        <sz val="12"/>
        <color theme="1"/>
        <rFont val="Calibri"/>
        <family val="2"/>
        <scheme val="minor"/>
      </rPr>
      <t>в им. и вин.п. ед.ч. отдельно.</t>
    </r>
  </si>
  <si>
    <t xml:space="preserve">This file contains a database "Frequencies of different grammatical features and </t>
  </si>
  <si>
    <t xml:space="preserve">inflectional affixes of Russian nouns" created by Maria Samojlova (St.Petersburg </t>
  </si>
  <si>
    <t xml:space="preserve">State University) and Natalia Slioussar (HSE, Moscow, and St.Petersburg State </t>
  </si>
  <si>
    <t>together with a detailed description (unfortunately, only in Russian so far).</t>
  </si>
  <si>
    <t xml:space="preserve">The database was created on the basis of the grammatically disambiguated </t>
  </si>
  <si>
    <t xml:space="preserve">subcorpus of the Russian National Corpus (www.ruscorpora.ru). We analyzed the </t>
  </si>
  <si>
    <t xml:space="preserve">frequency of different grammatical features in the following categories: gender, </t>
  </si>
  <si>
    <t xml:space="preserve">number, case, animacy (by themselves and in various combinations), looked at these </t>
  </si>
  <si>
    <t xml:space="preserve">categories in different declensions, and also at the distribution of different inflectional </t>
  </si>
  <si>
    <t xml:space="preserve">affixes. Such data are crucial for many theoretical and experimental approaches, </t>
  </si>
  <si>
    <t xml:space="preserve">especially for usage-based ones, and may also be useful for choosing stimuli for </t>
  </si>
  <si>
    <t>linguistic experiments etc.</t>
  </si>
  <si>
    <t xml:space="preserve">This file has the following structure. The sheets the raw data extracted from the </t>
  </si>
  <si>
    <t xml:space="preserve">corpus have grey tabs. The sheets with the resulting frequency counts have blue </t>
  </si>
  <si>
    <t xml:space="preserve">tabs. The sheet with control counts (the explanation can be found in the file with the </t>
  </si>
  <si>
    <t xml:space="preserve">description) has a green tab. We aim to have all information both in Cyrillic and in </t>
  </si>
  <si>
    <t xml:space="preserve">Latin letters, both in Russian and in English, but have not finished translating and </t>
  </si>
  <si>
    <t>transliterating all sheets so far.</t>
  </si>
  <si>
    <t xml:space="preserve">If you would like to use the database or mention the Russian description, please, </t>
  </si>
  <si>
    <t>give the following references:</t>
  </si>
  <si>
    <t xml:space="preserve">Samojlova, Maria, &amp; Natalia Slioussar (2014). Frequencies of different grammatical </t>
  </si>
  <si>
    <t xml:space="preserve">features and inflectional affixes of Russian nouns: a database. Available at </t>
  </si>
  <si>
    <t>http://www.slioussar.ru/freqdatabase.html. - the database.</t>
  </si>
  <si>
    <r>
      <t xml:space="preserve">Slioussar, Natalia, &amp; Maria Samojlova (2014). </t>
    </r>
    <r>
      <rPr>
        <i/>
        <sz val="11"/>
        <color theme="1"/>
        <rFont val="Arial"/>
      </rPr>
      <t xml:space="preserve">Baza dannykh, soderzhaschaja </t>
    </r>
  </si>
  <si>
    <t xml:space="preserve">informaciju o chastotnosti razlichnykh grammaticheskikh kharakteristik i okonchanij u </t>
  </si>
  <si>
    <r>
      <t>russkikh suschestvitel’nykh</t>
    </r>
    <r>
      <rPr>
        <sz val="11"/>
        <color theme="1"/>
        <rFont val="Arial"/>
      </rPr>
      <t xml:space="preserve"> (in Russian, ‘A database containing information about the </t>
    </r>
  </si>
  <si>
    <t xml:space="preserve">frequency of different grammatical features and inflections of Russian nouns’). Ms., </t>
  </si>
  <si>
    <t>St.Petersburg State University. - the description.</t>
  </si>
  <si>
    <t>Description in English</t>
  </si>
  <si>
    <t>Описание по-русски</t>
  </si>
  <si>
    <t>from the Russian Foundation for Humanitarian Sciences (RFHR).</t>
  </si>
  <si>
    <t>The work on the database was partially supported by the grant #14-04-12034</t>
  </si>
  <si>
    <t xml:space="preserve">University). The database is available at www.slioussar.ru/freqdatabase.html, </t>
  </si>
  <si>
    <t xml:space="preserve">База данных, содержащая информацию о частотности различных </t>
  </si>
  <si>
    <t>грамматических характеристик и окончаний у русских существительных.</t>
  </si>
  <si>
    <t>Наталия Слюсарь, НИУ ВШЭ, Москва, и СПбГУ, slioussar@gmail.com</t>
  </si>
  <si>
    <t>Мария Самойлова, СПбГУ</t>
  </si>
  <si>
    <t xml:space="preserve">Цель создания этой базы данных — получить важные сведения о </t>
  </si>
  <si>
    <t xml:space="preserve">грамматических характеристиках существительных русского языка, опираясь на </t>
  </si>
  <si>
    <t xml:space="preserve">подкорпус Национального корпуса русского языка со снятой неоднозначностью </t>
  </si>
  <si>
    <t xml:space="preserve">(www.ruscorpora.ru). Одной из задач было определить, насколько частотны </t>
  </si>
  <si>
    <t xml:space="preserve">формы существительных разного рода, в разных числах и падежах, </t>
  </si>
  <si>
    <t xml:space="preserve">одушевленных и неодушевленных, и как эти характеристики коррелируют друг </t>
  </si>
  <si>
    <t xml:space="preserve">с другом. Вторая задача заключалась в том, чтобы определить  частотность </t>
  </si>
  <si>
    <t xml:space="preserve">форм с различными окончаниями (в зависимости от падежа, числа, рода и </t>
  </si>
  <si>
    <t xml:space="preserve">склонения и вне зависимости от них). Сведения такого рода необходимы для </t>
  </si>
  <si>
    <t xml:space="preserve">целого ряда теоретических и экспериментальных лингвистических </t>
  </si>
  <si>
    <t xml:space="preserve">исследований. База данных доступна на сайте </t>
  </si>
  <si>
    <t xml:space="preserve">www.slioussar.ru/freqdatabase.html, там же можно найти файл с ее подробным </t>
  </si>
  <si>
    <t xml:space="preserve">описанием (как отбирались данные, какие проводились расчеты и т.д.). Работа </t>
  </si>
  <si>
    <t>была частично поддержана грантом РГНФ № 14-04-12034.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</si>
</sst>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name val="Calibri"/>
      <scheme val="minor"/>
    </font>
    <font>
      <i/>
      <sz val="12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0" tint="-0.499984740745262"/>
      <name val="Calibri"/>
      <scheme val="minor"/>
    </font>
    <font>
      <sz val="12"/>
      <color theme="0" tint="-0.499984740745262"/>
      <name val="Calibri"/>
      <scheme val="minor"/>
    </font>
    <font>
      <b/>
      <sz val="12"/>
      <color theme="3" tint="0.39997558519241921"/>
      <name val="Calibri"/>
      <scheme val="minor"/>
    </font>
    <font>
      <sz val="12"/>
      <color theme="5" tint="-0.249977111117893"/>
      <name val="Calibri"/>
      <scheme val="minor"/>
    </font>
    <font>
      <sz val="12"/>
      <color theme="7" tint="-0.249977111117893"/>
      <name val="Calibri"/>
      <scheme val="minor"/>
    </font>
    <font>
      <b/>
      <i/>
      <sz val="12"/>
      <name val="Calibri"/>
      <scheme val="minor"/>
    </font>
    <font>
      <sz val="12"/>
      <color rgb="FF963634"/>
      <name val="Calibri"/>
      <scheme val="minor"/>
    </font>
    <font>
      <i/>
      <sz val="12"/>
      <color rgb="FFFF0000"/>
      <name val="Calibri"/>
      <scheme val="minor"/>
    </font>
    <font>
      <b/>
      <sz val="12"/>
      <color theme="0" tint="-0.34998626667073579"/>
      <name val="Calibri"/>
      <scheme val="minor"/>
    </font>
    <font>
      <sz val="12"/>
      <color theme="0" tint="-0.34998626667073579"/>
      <name val="Calibri"/>
      <scheme val="minor"/>
    </font>
    <font>
      <sz val="12"/>
      <color theme="1"/>
      <name val="Times New Roman"/>
    </font>
    <font>
      <sz val="12"/>
      <color theme="3" tint="0.39997558519241921"/>
      <name val="Calibri"/>
      <scheme val="minor"/>
    </font>
    <font>
      <i/>
      <sz val="12"/>
      <color rgb="FF000000"/>
      <name val="Calibri"/>
      <scheme val="minor"/>
    </font>
    <font>
      <sz val="11"/>
      <color theme="1"/>
      <name val="Arial"/>
    </font>
    <font>
      <sz val="13"/>
      <color rgb="FF000000"/>
      <name val="Georgia"/>
    </font>
    <font>
      <i/>
      <sz val="11"/>
      <color theme="1"/>
      <name val="Arial"/>
    </font>
    <font>
      <b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54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8">
    <xf numFmtId="0" fontId="0" fillId="0" borderId="0" xfId="0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49" fontId="0" fillId="0" borderId="0" xfId="0" applyNumberFormat="1"/>
    <xf numFmtId="0" fontId="0" fillId="0" borderId="0" xfId="0" applyNumberFormat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8" fillId="0" borderId="0" xfId="0" applyFont="1"/>
    <xf numFmtId="0" fontId="8" fillId="0" borderId="0" xfId="0" applyFont="1" applyFill="1" applyAlignment="1">
      <alignment horizontal="left" vertical="top"/>
    </xf>
    <xf numFmtId="0" fontId="8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8" fillId="0" borderId="0" xfId="0" applyFont="1" applyFill="1"/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/>
    <xf numFmtId="165" fontId="6" fillId="2" borderId="0" xfId="0" applyNumberFormat="1" applyFont="1" applyFill="1"/>
    <xf numFmtId="0" fontId="9" fillId="2" borderId="0" xfId="0" applyFont="1" applyFill="1"/>
    <xf numFmtId="165" fontId="9" fillId="2" borderId="0" xfId="0" applyNumberFormat="1" applyFont="1" applyFill="1"/>
    <xf numFmtId="0" fontId="9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9" fillId="2" borderId="1" xfId="0" applyFont="1" applyFill="1" applyBorder="1"/>
    <xf numFmtId="3" fontId="9" fillId="2" borderId="1" xfId="0" applyNumberFormat="1" applyFont="1" applyFill="1" applyBorder="1"/>
    <xf numFmtId="165" fontId="6" fillId="2" borderId="1" xfId="0" applyNumberFormat="1" applyFont="1" applyFill="1" applyBorder="1"/>
    <xf numFmtId="165" fontId="9" fillId="2" borderId="1" xfId="0" applyNumberFormat="1" applyFont="1" applyFill="1" applyBorder="1"/>
    <xf numFmtId="165" fontId="6" fillId="2" borderId="0" xfId="0" applyNumberFormat="1" applyFont="1" applyFill="1" applyBorder="1"/>
    <xf numFmtId="165" fontId="9" fillId="2" borderId="0" xfId="0" applyNumberFormat="1" applyFont="1" applyFill="1" applyBorder="1"/>
    <xf numFmtId="3" fontId="6" fillId="2" borderId="0" xfId="0" applyNumberFormat="1" applyFont="1" applyFill="1" applyBorder="1"/>
    <xf numFmtId="3" fontId="9" fillId="2" borderId="0" xfId="0" applyNumberFormat="1" applyFont="1" applyFill="1" applyBorder="1"/>
    <xf numFmtId="10" fontId="6" fillId="2" borderId="0" xfId="0" applyNumberFormat="1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/>
    <xf numFmtId="0" fontId="0" fillId="2" borderId="5" xfId="0" applyFill="1" applyBorder="1"/>
    <xf numFmtId="0" fontId="0" fillId="2" borderId="1" xfId="0" applyFill="1" applyBorder="1"/>
    <xf numFmtId="3" fontId="0" fillId="2" borderId="1" xfId="0" applyNumberFormat="1" applyFill="1" applyBorder="1"/>
    <xf numFmtId="3" fontId="0" fillId="2" borderId="6" xfId="0" applyNumberFormat="1" applyFill="1" applyBorder="1"/>
    <xf numFmtId="0" fontId="0" fillId="2" borderId="0" xfId="0" applyFill="1"/>
    <xf numFmtId="0" fontId="3" fillId="2" borderId="5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6" xfId="0" applyNumberFormat="1" applyFont="1" applyFill="1" applyBorder="1"/>
    <xf numFmtId="3" fontId="0" fillId="2" borderId="0" xfId="0" applyNumberFormat="1" applyFill="1"/>
    <xf numFmtId="0" fontId="3" fillId="2" borderId="10" xfId="0" applyFont="1" applyFill="1" applyBorder="1"/>
    <xf numFmtId="0" fontId="3" fillId="2" borderId="11" xfId="0" applyFont="1" applyFill="1" applyBorder="1"/>
    <xf numFmtId="3" fontId="3" fillId="2" borderId="11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4" xfId="0" applyNumberForma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12" xfId="0" applyFont="1" applyFill="1" applyBorder="1"/>
    <xf numFmtId="3" fontId="3" fillId="2" borderId="9" xfId="0" applyNumberFormat="1" applyFont="1" applyFill="1" applyBorder="1"/>
    <xf numFmtId="3" fontId="8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3" fontId="0" fillId="2" borderId="1" xfId="0" applyNumberFormat="1" applyFont="1" applyFill="1" applyBorder="1" applyAlignment="1">
      <alignment horizontal="left"/>
    </xf>
    <xf numFmtId="3" fontId="0" fillId="2" borderId="0" xfId="0" applyNumberFormat="1" applyFont="1" applyFill="1" applyAlignment="1">
      <alignment horizontal="left"/>
    </xf>
    <xf numFmtId="165" fontId="0" fillId="2" borderId="1" xfId="0" applyNumberFormat="1" applyFont="1" applyFill="1" applyBorder="1" applyAlignment="1">
      <alignment horizontal="left"/>
    </xf>
    <xf numFmtId="165" fontId="0" fillId="2" borderId="0" xfId="0" applyNumberFormat="1" applyFont="1" applyFill="1" applyAlignment="1">
      <alignment horizontal="left"/>
    </xf>
    <xf numFmtId="164" fontId="0" fillId="2" borderId="0" xfId="0" applyNumberFormat="1" applyFont="1" applyFill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5" xfId="0" applyFont="1" applyFill="1" applyBorder="1"/>
    <xf numFmtId="0" fontId="0" fillId="2" borderId="16" xfId="0" applyFill="1" applyBorder="1"/>
    <xf numFmtId="3" fontId="3" fillId="2" borderId="16" xfId="0" applyNumberFormat="1" applyFont="1" applyFill="1" applyBorder="1"/>
    <xf numFmtId="3" fontId="3" fillId="2" borderId="17" xfId="0" applyNumberFormat="1" applyFont="1" applyFill="1" applyBorder="1"/>
    <xf numFmtId="0" fontId="3" fillId="2" borderId="13" xfId="0" applyFont="1" applyFill="1" applyBorder="1"/>
    <xf numFmtId="3" fontId="3" fillId="2" borderId="8" xfId="0" applyNumberFormat="1" applyFont="1" applyFill="1" applyBorder="1"/>
    <xf numFmtId="0" fontId="0" fillId="2" borderId="5" xfId="0" applyFont="1" applyFill="1" applyBorder="1"/>
    <xf numFmtId="0" fontId="0" fillId="2" borderId="1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165" fontId="0" fillId="2" borderId="6" xfId="0" applyNumberFormat="1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10" fontId="0" fillId="2" borderId="8" xfId="0" applyNumberFormat="1" applyFill="1" applyBorder="1"/>
    <xf numFmtId="0" fontId="0" fillId="2" borderId="18" xfId="0" applyFill="1" applyBorder="1"/>
    <xf numFmtId="0" fontId="0" fillId="2" borderId="19" xfId="0" applyFill="1" applyBorder="1"/>
    <xf numFmtId="3" fontId="0" fillId="2" borderId="19" xfId="0" applyNumberFormat="1" applyFill="1" applyBorder="1"/>
    <xf numFmtId="3" fontId="0" fillId="2" borderId="20" xfId="0" applyNumberFormat="1" applyFill="1" applyBorder="1"/>
    <xf numFmtId="0" fontId="3" fillId="2" borderId="14" xfId="0" applyFont="1" applyFill="1" applyBorder="1"/>
    <xf numFmtId="0" fontId="3" fillId="2" borderId="0" xfId="0" applyFont="1" applyFill="1" applyBorder="1"/>
    <xf numFmtId="165" fontId="0" fillId="2" borderId="0" xfId="0" applyNumberForma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165" fontId="14" fillId="2" borderId="1" xfId="0" applyNumberFormat="1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left"/>
    </xf>
    <xf numFmtId="3" fontId="13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left"/>
    </xf>
    <xf numFmtId="0" fontId="6" fillId="3" borderId="0" xfId="0" applyFont="1" applyFill="1"/>
    <xf numFmtId="3" fontId="13" fillId="2" borderId="0" xfId="0" applyNumberFormat="1" applyFont="1" applyFill="1" applyBorder="1" applyAlignment="1">
      <alignment horizontal="left"/>
    </xf>
    <xf numFmtId="0" fontId="6" fillId="2" borderId="0" xfId="0" applyFont="1" applyFill="1" applyBorder="1"/>
    <xf numFmtId="0" fontId="13" fillId="2" borderId="1" xfId="0" applyFont="1" applyFill="1" applyBorder="1"/>
    <xf numFmtId="0" fontId="14" fillId="2" borderId="0" xfId="0" applyFont="1" applyFill="1"/>
    <xf numFmtId="0" fontId="14" fillId="2" borderId="1" xfId="0" applyFont="1" applyFill="1" applyBorder="1"/>
    <xf numFmtId="3" fontId="14" fillId="2" borderId="1" xfId="0" applyNumberFormat="1" applyFont="1" applyFill="1" applyBorder="1"/>
    <xf numFmtId="165" fontId="14" fillId="2" borderId="1" xfId="0" applyNumberFormat="1" applyFont="1" applyFill="1" applyBorder="1"/>
    <xf numFmtId="0" fontId="8" fillId="3" borderId="7" xfId="0" applyFont="1" applyFill="1" applyBorder="1"/>
    <xf numFmtId="0" fontId="8" fillId="3" borderId="21" xfId="0" applyFont="1" applyFill="1" applyBorder="1"/>
    <xf numFmtId="165" fontId="8" fillId="3" borderId="21" xfId="0" applyNumberFormat="1" applyFont="1" applyFill="1" applyBorder="1"/>
    <xf numFmtId="165" fontId="8" fillId="3" borderId="22" xfId="0" applyNumberFormat="1" applyFon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3" fillId="2" borderId="27" xfId="0" applyFont="1" applyFill="1" applyBorder="1"/>
    <xf numFmtId="0" fontId="6" fillId="2" borderId="26" xfId="0" applyFont="1" applyFill="1" applyBorder="1"/>
    <xf numFmtId="0" fontId="0" fillId="2" borderId="29" xfId="0" applyFill="1" applyBorder="1"/>
    <xf numFmtId="0" fontId="0" fillId="2" borderId="30" xfId="0" applyFill="1" applyBorder="1"/>
    <xf numFmtId="3" fontId="0" fillId="2" borderId="0" xfId="0" applyNumberFormat="1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left"/>
    </xf>
    <xf numFmtId="165" fontId="14" fillId="2" borderId="0" xfId="0" applyNumberFormat="1" applyFont="1" applyFill="1" applyBorder="1" applyAlignment="1">
      <alignment horizontal="left"/>
    </xf>
    <xf numFmtId="3" fontId="14" fillId="2" borderId="29" xfId="0" applyNumberFormat="1" applyFont="1" applyFill="1" applyBorder="1" applyAlignment="1">
      <alignment horizontal="left"/>
    </xf>
    <xf numFmtId="3" fontId="13" fillId="2" borderId="29" xfId="0" applyNumberFormat="1" applyFont="1" applyFill="1" applyBorder="1" applyAlignment="1">
      <alignment horizontal="left"/>
    </xf>
    <xf numFmtId="165" fontId="14" fillId="2" borderId="29" xfId="0" applyNumberFormat="1" applyFont="1" applyFill="1" applyBorder="1" applyAlignment="1">
      <alignment horizontal="left"/>
    </xf>
    <xf numFmtId="165" fontId="13" fillId="2" borderId="29" xfId="0" applyNumberFormat="1" applyFont="1" applyFill="1" applyBorder="1" applyAlignment="1">
      <alignment horizontal="left"/>
    </xf>
    <xf numFmtId="0" fontId="0" fillId="2" borderId="23" xfId="0" applyFont="1" applyFill="1" applyBorder="1" applyAlignment="1">
      <alignment horizontal="left"/>
    </xf>
    <xf numFmtId="0" fontId="0" fillId="2" borderId="24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14" fillId="2" borderId="0" xfId="0" applyFont="1" applyFill="1" applyBorder="1"/>
    <xf numFmtId="0" fontId="14" fillId="2" borderId="27" xfId="0" applyFont="1" applyFill="1" applyBorder="1"/>
    <xf numFmtId="0" fontId="6" fillId="2" borderId="28" xfId="0" applyFont="1" applyFill="1" applyBorder="1"/>
    <xf numFmtId="0" fontId="6" fillId="2" borderId="29" xfId="0" applyFont="1" applyFill="1" applyBorder="1"/>
    <xf numFmtId="0" fontId="13" fillId="2" borderId="2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0" fillId="2" borderId="23" xfId="0" applyFill="1" applyBorder="1"/>
    <xf numFmtId="0" fontId="14" fillId="2" borderId="26" xfId="0" applyFont="1" applyFill="1" applyBorder="1"/>
    <xf numFmtId="0" fontId="0" fillId="2" borderId="28" xfId="0" applyFill="1" applyBorder="1"/>
    <xf numFmtId="0" fontId="0" fillId="0" borderId="0" xfId="0" applyFont="1" applyFill="1" applyBorder="1" applyAlignment="1">
      <alignment horizontal="left" vertical="top"/>
    </xf>
    <xf numFmtId="3" fontId="8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left" vertical="top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left" vertical="top"/>
    </xf>
    <xf numFmtId="3" fontId="0" fillId="0" borderId="0" xfId="0" applyNumberFormat="1" applyFont="1" applyFill="1" applyBorder="1" applyAlignment="1">
      <alignment horizontal="left" vertical="top"/>
    </xf>
    <xf numFmtId="3" fontId="0" fillId="0" borderId="0" xfId="0" applyNumberFormat="1" applyFont="1" applyBorder="1" applyAlignment="1">
      <alignment horizontal="left" vertical="top"/>
    </xf>
    <xf numFmtId="3" fontId="8" fillId="0" borderId="0" xfId="0" applyNumberFormat="1" applyFont="1" applyFill="1" applyAlignment="1">
      <alignment horizontal="left"/>
    </xf>
    <xf numFmtId="2" fontId="0" fillId="2" borderId="0" xfId="0" applyNumberFormat="1" applyFill="1"/>
    <xf numFmtId="0" fontId="17" fillId="2" borderId="0" xfId="0" applyFont="1" applyFill="1"/>
    <xf numFmtId="0" fontId="0" fillId="2" borderId="0" xfId="0" applyFont="1" applyFill="1"/>
    <xf numFmtId="3" fontId="6" fillId="2" borderId="3" xfId="0" applyNumberFormat="1" applyFont="1" applyFill="1" applyBorder="1"/>
    <xf numFmtId="3" fontId="0" fillId="0" borderId="0" xfId="0" applyNumberFormat="1"/>
    <xf numFmtId="3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 vertical="top"/>
    </xf>
    <xf numFmtId="0" fontId="15" fillId="2" borderId="0" xfId="0" applyFont="1" applyFill="1"/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/>
    </xf>
    <xf numFmtId="3" fontId="15" fillId="2" borderId="0" xfId="0" applyNumberFormat="1" applyFont="1" applyFill="1" applyAlignment="1">
      <alignment horizontal="left"/>
    </xf>
    <xf numFmtId="3" fontId="8" fillId="2" borderId="0" xfId="0" applyNumberFormat="1" applyFont="1" applyFill="1" applyAlignment="1">
      <alignment horizontal="left"/>
    </xf>
    <xf numFmtId="3" fontId="9" fillId="2" borderId="1" xfId="0" applyNumberFormat="1" applyFont="1" applyFill="1" applyBorder="1" applyAlignment="1">
      <alignment horizontal="left" vertical="top" wrapText="1"/>
    </xf>
    <xf numFmtId="3" fontId="9" fillId="2" borderId="33" xfId="0" applyNumberFormat="1" applyFont="1" applyFill="1" applyBorder="1" applyAlignment="1">
      <alignment horizontal="left" vertical="top" wrapText="1"/>
    </xf>
    <xf numFmtId="3" fontId="6" fillId="2" borderId="19" xfId="0" applyNumberFormat="1" applyFont="1" applyFill="1" applyBorder="1" applyAlignment="1">
      <alignment horizontal="left"/>
    </xf>
    <xf numFmtId="3" fontId="6" fillId="2" borderId="30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3" fontId="6" fillId="2" borderId="1" xfId="0" applyNumberFormat="1" applyFont="1" applyFill="1" applyBorder="1" applyAlignment="1">
      <alignment horizontal="left" vertical="top"/>
    </xf>
    <xf numFmtId="3" fontId="6" fillId="2" borderId="0" xfId="0" applyNumberFormat="1" applyFont="1" applyFill="1" applyAlignment="1">
      <alignment horizontal="left"/>
    </xf>
    <xf numFmtId="3" fontId="9" fillId="2" borderId="19" xfId="0" applyNumberFormat="1" applyFont="1" applyFill="1" applyBorder="1" applyAlignment="1">
      <alignment horizontal="left"/>
    </xf>
    <xf numFmtId="3" fontId="9" fillId="2" borderId="30" xfId="0" applyNumberFormat="1" applyFont="1" applyFill="1" applyBorder="1" applyAlignment="1">
      <alignment horizontal="left"/>
    </xf>
    <xf numFmtId="3" fontId="0" fillId="2" borderId="0" xfId="0" applyNumberFormat="1" applyFill="1" applyAlignment="1">
      <alignment horizontal="left"/>
    </xf>
    <xf numFmtId="3" fontId="6" fillId="2" borderId="30" xfId="0" applyNumberFormat="1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left" vertical="top"/>
    </xf>
    <xf numFmtId="3" fontId="16" fillId="2" borderId="1" xfId="0" applyNumberFormat="1" applyFont="1" applyFill="1" applyBorder="1" applyAlignment="1">
      <alignment horizontal="left"/>
    </xf>
    <xf numFmtId="3" fontId="16" fillId="2" borderId="1" xfId="0" applyNumberFormat="1" applyFont="1" applyFill="1" applyBorder="1" applyAlignment="1">
      <alignment horizontal="left" vertical="top"/>
    </xf>
    <xf numFmtId="3" fontId="16" fillId="2" borderId="19" xfId="0" applyNumberFormat="1" applyFont="1" applyFill="1" applyBorder="1" applyAlignment="1">
      <alignment horizontal="left"/>
    </xf>
    <xf numFmtId="3" fontId="16" fillId="2" borderId="30" xfId="0" applyNumberFormat="1" applyFont="1" applyFill="1" applyBorder="1" applyAlignment="1">
      <alignment horizontal="left"/>
    </xf>
    <xf numFmtId="3" fontId="16" fillId="2" borderId="3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3" fontId="6" fillId="2" borderId="0" xfId="0" applyNumberFormat="1" applyFont="1" applyFill="1" applyBorder="1" applyAlignment="1">
      <alignment horizontal="left" vertical="top"/>
    </xf>
    <xf numFmtId="3" fontId="6" fillId="2" borderId="33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/>
    </xf>
    <xf numFmtId="0" fontId="19" fillId="2" borderId="33" xfId="0" applyFont="1" applyFill="1" applyBorder="1" applyAlignment="1">
      <alignment horizontal="left"/>
    </xf>
    <xf numFmtId="0" fontId="19" fillId="2" borderId="33" xfId="0" applyFont="1" applyFill="1" applyBorder="1" applyAlignment="1">
      <alignment horizontal="left" vertical="top"/>
    </xf>
    <xf numFmtId="3" fontId="8" fillId="2" borderId="33" xfId="0" applyNumberFormat="1" applyFont="1" applyFill="1" applyBorder="1" applyAlignment="1">
      <alignment horizontal="left"/>
    </xf>
    <xf numFmtId="3" fontId="6" fillId="2" borderId="33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 vertical="top"/>
    </xf>
    <xf numFmtId="3" fontId="8" fillId="2" borderId="30" xfId="0" applyNumberFormat="1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0" fontId="19" fillId="2" borderId="30" xfId="0" applyFont="1" applyFill="1" applyBorder="1" applyAlignment="1">
      <alignment horizontal="left"/>
    </xf>
    <xf numFmtId="0" fontId="19" fillId="2" borderId="30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left"/>
    </xf>
    <xf numFmtId="3" fontId="11" fillId="2" borderId="30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33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/>
    <xf numFmtId="3" fontId="9" fillId="0" borderId="1" xfId="0" applyNumberFormat="1" applyFont="1" applyFill="1" applyBorder="1" applyAlignment="1">
      <alignment horizontal="left" vertical="top" wrapText="1"/>
    </xf>
    <xf numFmtId="3" fontId="9" fillId="0" borderId="33" xfId="0" applyNumberFormat="1" applyFont="1" applyFill="1" applyBorder="1" applyAlignment="1">
      <alignment horizontal="left" vertical="top" wrapText="1"/>
    </xf>
    <xf numFmtId="3" fontId="16" fillId="0" borderId="19" xfId="0" applyNumberFormat="1" applyFont="1" applyFill="1" applyBorder="1" applyAlignment="1">
      <alignment horizontal="left"/>
    </xf>
    <xf numFmtId="3" fontId="16" fillId="0" borderId="30" xfId="0" applyNumberFormat="1" applyFont="1" applyFill="1" applyBorder="1" applyAlignment="1">
      <alignment horizontal="left"/>
    </xf>
    <xf numFmtId="3" fontId="6" fillId="0" borderId="30" xfId="0" applyNumberFormat="1" applyFont="1" applyFill="1" applyBorder="1" applyAlignment="1">
      <alignment horizontal="left"/>
    </xf>
    <xf numFmtId="3" fontId="6" fillId="0" borderId="19" xfId="0" applyNumberFormat="1" applyFont="1" applyFill="1" applyBorder="1" applyAlignment="1">
      <alignment horizontal="left"/>
    </xf>
    <xf numFmtId="0" fontId="21" fillId="2" borderId="1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2" fillId="2" borderId="0" xfId="0" applyFont="1" applyFill="1"/>
    <xf numFmtId="0" fontId="22" fillId="2" borderId="1" xfId="0" applyFont="1" applyFill="1" applyBorder="1"/>
    <xf numFmtId="3" fontId="22" fillId="2" borderId="1" xfId="0" applyNumberFormat="1" applyFont="1" applyFill="1" applyBorder="1"/>
    <xf numFmtId="3" fontId="22" fillId="2" borderId="0" xfId="0" applyNumberFormat="1" applyFont="1" applyFill="1" applyBorder="1"/>
    <xf numFmtId="165" fontId="22" fillId="2" borderId="1" xfId="0" applyNumberFormat="1" applyFont="1" applyFill="1" applyBorder="1"/>
    <xf numFmtId="165" fontId="22" fillId="2" borderId="0" xfId="0" applyNumberFormat="1" applyFont="1" applyFill="1"/>
    <xf numFmtId="165" fontId="22" fillId="2" borderId="0" xfId="0" applyNumberFormat="1" applyFont="1" applyFill="1" applyBorder="1"/>
    <xf numFmtId="0" fontId="21" fillId="2" borderId="1" xfId="0" applyFont="1" applyFill="1" applyBorder="1"/>
    <xf numFmtId="3" fontId="21" fillId="2" borderId="1" xfId="0" applyNumberFormat="1" applyFont="1" applyFill="1" applyBorder="1"/>
    <xf numFmtId="3" fontId="21" fillId="2" borderId="0" xfId="0" applyNumberFormat="1" applyFont="1" applyFill="1" applyBorder="1"/>
    <xf numFmtId="165" fontId="21" fillId="2" borderId="1" xfId="0" applyNumberFormat="1" applyFont="1" applyFill="1" applyBorder="1"/>
    <xf numFmtId="165" fontId="21" fillId="2" borderId="0" xfId="0" applyNumberFormat="1" applyFont="1" applyFill="1" applyBorder="1"/>
    <xf numFmtId="165" fontId="21" fillId="2" borderId="0" xfId="0" applyNumberFormat="1" applyFont="1" applyFill="1"/>
    <xf numFmtId="10" fontId="22" fillId="2" borderId="0" xfId="0" applyNumberFormat="1" applyFont="1" applyFill="1"/>
    <xf numFmtId="0" fontId="21" fillId="2" borderId="0" xfId="0" applyFont="1" applyFill="1"/>
    <xf numFmtId="0" fontId="9" fillId="2" borderId="1" xfId="0" applyFont="1" applyFill="1" applyBorder="1" applyAlignment="1">
      <alignment horizontal="left" vertical="top"/>
    </xf>
    <xf numFmtId="3" fontId="9" fillId="2" borderId="1" xfId="0" applyNumberFormat="1" applyFont="1" applyFill="1" applyBorder="1" applyAlignment="1">
      <alignment horizontal="left" vertical="top"/>
    </xf>
    <xf numFmtId="165" fontId="3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left"/>
    </xf>
    <xf numFmtId="3" fontId="0" fillId="2" borderId="1" xfId="0" applyNumberFormat="1" applyFill="1" applyBorder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2" borderId="1" xfId="0" applyNumberFormat="1" applyFill="1" applyBorder="1" applyAlignment="1">
      <alignment horizontal="left"/>
    </xf>
    <xf numFmtId="0" fontId="23" fillId="4" borderId="34" xfId="0" applyFont="1" applyFill="1" applyBorder="1" applyAlignment="1">
      <alignment vertical="center" wrapText="1"/>
    </xf>
    <xf numFmtId="0" fontId="23" fillId="4" borderId="35" xfId="0" applyFont="1" applyFill="1" applyBorder="1" applyAlignment="1">
      <alignment vertical="center" wrapText="1"/>
    </xf>
    <xf numFmtId="0" fontId="23" fillId="4" borderId="36" xfId="0" applyFont="1" applyFill="1" applyBorder="1" applyAlignment="1">
      <alignment vertical="center" wrapText="1"/>
    </xf>
    <xf numFmtId="0" fontId="23" fillId="4" borderId="37" xfId="0" applyFont="1" applyFill="1" applyBorder="1" applyAlignment="1">
      <alignment vertical="center" wrapText="1"/>
    </xf>
    <xf numFmtId="0" fontId="23" fillId="4" borderId="38" xfId="0" applyFont="1" applyFill="1" applyBorder="1" applyAlignment="1">
      <alignment vertical="center" wrapText="1"/>
    </xf>
    <xf numFmtId="0" fontId="23" fillId="4" borderId="39" xfId="0" applyFont="1" applyFill="1" applyBorder="1" applyAlignment="1">
      <alignment vertical="center" wrapText="1"/>
    </xf>
    <xf numFmtId="0" fontId="23" fillId="4" borderId="40" xfId="0" applyFont="1" applyFill="1" applyBorder="1" applyAlignment="1">
      <alignment vertical="center" wrapText="1"/>
    </xf>
    <xf numFmtId="0" fontId="23" fillId="4" borderId="41" xfId="0" applyFont="1" applyFill="1" applyBorder="1" applyAlignment="1">
      <alignment vertical="center" wrapText="1"/>
    </xf>
    <xf numFmtId="0" fontId="23" fillId="4" borderId="42" xfId="0" applyFont="1" applyFill="1" applyBorder="1" applyAlignment="1">
      <alignment vertical="center" wrapText="1"/>
    </xf>
    <xf numFmtId="165" fontId="6" fillId="0" borderId="1" xfId="0" applyNumberFormat="1" applyFont="1" applyFill="1" applyBorder="1"/>
    <xf numFmtId="165" fontId="2" fillId="2" borderId="1" xfId="0" applyNumberFormat="1" applyFont="1" applyFill="1" applyBorder="1"/>
    <xf numFmtId="165" fontId="0" fillId="2" borderId="1" xfId="3311" applyNumberFormat="1" applyFont="1" applyFill="1" applyBorder="1"/>
    <xf numFmtId="0" fontId="9" fillId="2" borderId="0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6" fillId="2" borderId="5" xfId="0" applyFont="1" applyFill="1" applyBorder="1"/>
    <xf numFmtId="165" fontId="6" fillId="2" borderId="6" xfId="0" applyNumberFormat="1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165" fontId="6" fillId="2" borderId="8" xfId="0" applyNumberFormat="1" applyFont="1" applyFill="1" applyBorder="1"/>
    <xf numFmtId="165" fontId="6" fillId="2" borderId="9" xfId="0" applyNumberFormat="1" applyFont="1" applyFill="1" applyBorder="1"/>
    <xf numFmtId="0" fontId="6" fillId="2" borderId="19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6" fillId="2" borderId="18" xfId="0" applyFont="1" applyFill="1" applyBorder="1"/>
    <xf numFmtId="165" fontId="6" fillId="2" borderId="19" xfId="0" applyNumberFormat="1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165" fontId="6" fillId="2" borderId="3" xfId="0" applyNumberFormat="1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165" fontId="6" fillId="2" borderId="11" xfId="0" applyNumberFormat="1" applyFont="1" applyFill="1" applyBorder="1"/>
    <xf numFmtId="165" fontId="6" fillId="2" borderId="32" xfId="0" applyNumberFormat="1" applyFont="1" applyFill="1" applyBorder="1"/>
    <xf numFmtId="165" fontId="6" fillId="2" borderId="4" xfId="0" applyNumberFormat="1" applyFont="1" applyFill="1" applyBorder="1"/>
    <xf numFmtId="165" fontId="6" fillId="2" borderId="31" xfId="0" applyNumberFormat="1" applyFont="1" applyFill="1" applyBorder="1"/>
    <xf numFmtId="165" fontId="9" fillId="2" borderId="3" xfId="0" applyNumberFormat="1" applyFont="1" applyFill="1" applyBorder="1"/>
    <xf numFmtId="165" fontId="9" fillId="2" borderId="4" xfId="0" applyNumberFormat="1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165" fontId="9" fillId="2" borderId="8" xfId="0" applyNumberFormat="1" applyFont="1" applyFill="1" applyBorder="1"/>
    <xf numFmtId="165" fontId="9" fillId="2" borderId="9" xfId="0" applyNumberFormat="1" applyFont="1" applyFill="1" applyBorder="1"/>
    <xf numFmtId="0" fontId="15" fillId="2" borderId="0" xfId="0" applyFont="1" applyFill="1" applyBorder="1"/>
    <xf numFmtId="0" fontId="24" fillId="2" borderId="0" xfId="0" applyFont="1" applyFill="1" applyBorder="1"/>
    <xf numFmtId="0" fontId="15" fillId="2" borderId="26" xfId="0" applyFont="1" applyFill="1" applyBorder="1"/>
    <xf numFmtId="3" fontId="9" fillId="2" borderId="1" xfId="0" quotePrefix="1" applyNumberFormat="1" applyFont="1" applyFill="1" applyBorder="1" applyAlignment="1">
      <alignment horizontal="left" vertical="top"/>
    </xf>
    <xf numFmtId="3" fontId="9" fillId="2" borderId="11" xfId="0" applyNumberFormat="1" applyFont="1" applyFill="1" applyBorder="1" applyAlignment="1">
      <alignment horizontal="left"/>
    </xf>
    <xf numFmtId="3" fontId="9" fillId="2" borderId="24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left" vertical="top" wrapText="1"/>
    </xf>
    <xf numFmtId="3" fontId="6" fillId="2" borderId="1" xfId="0" quotePrefix="1" applyNumberFormat="1" applyFont="1" applyFill="1" applyBorder="1" applyAlignment="1">
      <alignment horizontal="left" vertical="top"/>
    </xf>
    <xf numFmtId="0" fontId="24" fillId="2" borderId="0" xfId="0" applyFont="1" applyFill="1" applyAlignment="1">
      <alignment horizontal="left"/>
    </xf>
    <xf numFmtId="3" fontId="24" fillId="2" borderId="0" xfId="0" applyNumberFormat="1" applyFont="1" applyFill="1" applyAlignment="1">
      <alignment horizontal="left"/>
    </xf>
    <xf numFmtId="0" fontId="22" fillId="2" borderId="0" xfId="0" applyFont="1" applyFill="1" applyBorder="1"/>
    <xf numFmtId="0" fontId="22" fillId="2" borderId="29" xfId="0" applyFont="1" applyFill="1" applyBorder="1"/>
    <xf numFmtId="0" fontId="22" fillId="2" borderId="0" xfId="0" applyFont="1" applyFill="1" applyBorder="1" applyAlignment="1">
      <alignment horizontal="left"/>
    </xf>
    <xf numFmtId="0" fontId="22" fillId="2" borderId="26" xfId="0" applyFont="1" applyFill="1" applyBorder="1"/>
    <xf numFmtId="0" fontId="22" fillId="3" borderId="0" xfId="0" applyFont="1" applyFill="1"/>
    <xf numFmtId="0" fontId="22" fillId="2" borderId="0" xfId="0" applyFont="1" applyFill="1" applyAlignment="1">
      <alignment horizontal="left"/>
    </xf>
    <xf numFmtId="0" fontId="8" fillId="3" borderId="0" xfId="0" applyFont="1" applyFill="1"/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6" fillId="2" borderId="0" xfId="0" applyFont="1" applyFill="1"/>
    <xf numFmtId="0" fontId="29" fillId="2" borderId="0" xfId="0" applyFont="1" applyFill="1"/>
    <xf numFmtId="0" fontId="0" fillId="0" borderId="0" xfId="0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</cellXfs>
  <cellStyles count="35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Normal" xfId="0" builtinId="0"/>
    <cellStyle name="Percent" xfId="331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I37"/>
  <sheetViews>
    <sheetView tabSelected="1" topLeftCell="A14" workbookViewId="0">
      <selection activeCell="A36" sqref="A36:A37"/>
    </sheetView>
  </sheetViews>
  <sheetFormatPr baseColWidth="10" defaultRowHeight="15" x14ac:dyDescent="0"/>
  <cols>
    <col min="1" max="16384" width="10.83203125" style="47"/>
  </cols>
  <sheetData>
    <row r="1" spans="1:9">
      <c r="A1" s="345" t="s">
        <v>1129</v>
      </c>
      <c r="I1" s="42" t="s">
        <v>1130</v>
      </c>
    </row>
    <row r="3" spans="1:9">
      <c r="A3" s="341" t="s">
        <v>1101</v>
      </c>
      <c r="I3" s="341" t="s">
        <v>1134</v>
      </c>
    </row>
    <row r="4" spans="1:9">
      <c r="A4" s="341" t="s">
        <v>1102</v>
      </c>
      <c r="I4" s="341" t="s">
        <v>1135</v>
      </c>
    </row>
    <row r="5" spans="1:9">
      <c r="A5" s="341" t="s">
        <v>1103</v>
      </c>
      <c r="I5" s="341"/>
    </row>
    <row r="6" spans="1:9">
      <c r="A6" s="341" t="s">
        <v>1133</v>
      </c>
      <c r="I6" s="341" t="s">
        <v>1136</v>
      </c>
    </row>
    <row r="7" spans="1:9">
      <c r="A7" s="341" t="s">
        <v>1104</v>
      </c>
      <c r="I7" s="341" t="s">
        <v>1137</v>
      </c>
    </row>
    <row r="8" spans="1:9">
      <c r="A8" s="341"/>
      <c r="I8" s="341"/>
    </row>
    <row r="9" spans="1:9">
      <c r="A9" s="341" t="s">
        <v>1105</v>
      </c>
      <c r="I9" s="341" t="s">
        <v>1138</v>
      </c>
    </row>
    <row r="10" spans="1:9">
      <c r="A10" s="341" t="s">
        <v>1106</v>
      </c>
      <c r="I10" s="341" t="s">
        <v>1139</v>
      </c>
    </row>
    <row r="11" spans="1:9">
      <c r="A11" s="341" t="s">
        <v>1107</v>
      </c>
      <c r="I11" s="341" t="s">
        <v>1140</v>
      </c>
    </row>
    <row r="12" spans="1:9">
      <c r="A12" s="341" t="s">
        <v>1108</v>
      </c>
      <c r="I12" s="341" t="s">
        <v>1141</v>
      </c>
    </row>
    <row r="13" spans="1:9">
      <c r="A13" s="341" t="s">
        <v>1109</v>
      </c>
      <c r="I13" s="341" t="s">
        <v>1142</v>
      </c>
    </row>
    <row r="14" spans="1:9">
      <c r="A14" s="341" t="s">
        <v>1110</v>
      </c>
      <c r="I14" s="341" t="s">
        <v>1143</v>
      </c>
    </row>
    <row r="15" spans="1:9">
      <c r="A15" s="341" t="s">
        <v>1111</v>
      </c>
      <c r="I15" s="341" t="s">
        <v>1144</v>
      </c>
    </row>
    <row r="16" spans="1:9">
      <c r="A16" s="341" t="s">
        <v>1112</v>
      </c>
      <c r="I16" s="341" t="s">
        <v>1145</v>
      </c>
    </row>
    <row r="17" spans="1:9">
      <c r="A17" s="341"/>
      <c r="I17" s="341" t="s">
        <v>1146</v>
      </c>
    </row>
    <row r="18" spans="1:9">
      <c r="A18" s="341" t="s">
        <v>1113</v>
      </c>
      <c r="I18" s="341" t="s">
        <v>1147</v>
      </c>
    </row>
    <row r="19" spans="1:9">
      <c r="A19" s="341" t="s">
        <v>1114</v>
      </c>
      <c r="I19" s="341" t="s">
        <v>1148</v>
      </c>
    </row>
    <row r="20" spans="1:9">
      <c r="A20" s="341" t="s">
        <v>1115</v>
      </c>
      <c r="I20" s="341" t="s">
        <v>1149</v>
      </c>
    </row>
    <row r="21" spans="1:9">
      <c r="A21" s="341" t="s">
        <v>1116</v>
      </c>
      <c r="I21" s="341" t="s">
        <v>1150</v>
      </c>
    </row>
    <row r="22" spans="1:9">
      <c r="A22" s="341" t="s">
        <v>1117</v>
      </c>
      <c r="I22" s="341" t="s">
        <v>1151</v>
      </c>
    </row>
    <row r="23" spans="1:9">
      <c r="A23" s="341" t="s">
        <v>1118</v>
      </c>
    </row>
    <row r="24" spans="1:9" ht="16">
      <c r="A24" s="342"/>
    </row>
    <row r="25" spans="1:9">
      <c r="A25" s="341" t="s">
        <v>1119</v>
      </c>
    </row>
    <row r="26" spans="1:9">
      <c r="A26" s="341" t="s">
        <v>1120</v>
      </c>
    </row>
    <row r="27" spans="1:9">
      <c r="A27" s="341" t="s">
        <v>1121</v>
      </c>
    </row>
    <row r="28" spans="1:9">
      <c r="A28" s="341" t="s">
        <v>1122</v>
      </c>
    </row>
    <row r="29" spans="1:9">
      <c r="A29" s="341" t="s">
        <v>1123</v>
      </c>
    </row>
    <row r="30" spans="1:9">
      <c r="A30" s="341" t="s">
        <v>1124</v>
      </c>
    </row>
    <row r="31" spans="1:9">
      <c r="A31" s="343" t="s">
        <v>1125</v>
      </c>
    </row>
    <row r="32" spans="1:9">
      <c r="A32" s="343" t="s">
        <v>1126</v>
      </c>
    </row>
    <row r="33" spans="1:1">
      <c r="A33" s="341" t="s">
        <v>1127</v>
      </c>
    </row>
    <row r="34" spans="1:1">
      <c r="A34" s="341" t="s">
        <v>1128</v>
      </c>
    </row>
    <row r="36" spans="1:1">
      <c r="A36" s="344" t="s">
        <v>1132</v>
      </c>
    </row>
    <row r="37" spans="1:1">
      <c r="A37" s="47" t="s">
        <v>1131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="75" zoomScaleNormal="75" zoomScalePageLayoutView="75" workbookViewId="0">
      <selection sqref="A1:XFD1"/>
    </sheetView>
  </sheetViews>
  <sheetFormatPr baseColWidth="10" defaultColWidth="10.83203125" defaultRowHeight="15" x14ac:dyDescent="0"/>
  <cols>
    <col min="1" max="1" width="4.83203125" style="12" bestFit="1" customWidth="1"/>
    <col min="2" max="2" width="6.6640625" style="12" bestFit="1" customWidth="1"/>
    <col min="3" max="3" width="7" style="12" bestFit="1" customWidth="1"/>
    <col min="4" max="4" width="11.5" style="12" bestFit="1" customWidth="1"/>
    <col min="5" max="5" width="14" style="12" bestFit="1" customWidth="1"/>
    <col min="6" max="6" width="7.33203125" style="12" bestFit="1" customWidth="1"/>
    <col min="7" max="7" width="8.5" style="12" bestFit="1" customWidth="1"/>
    <col min="8" max="8" width="92.33203125" style="12" bestFit="1" customWidth="1"/>
    <col min="9" max="11" width="10.83203125" style="12"/>
    <col min="12" max="16384" width="10.83203125" style="163"/>
  </cols>
  <sheetData>
    <row r="1" spans="1:11">
      <c r="A1" s="11" t="s">
        <v>1057</v>
      </c>
      <c r="B1" s="11" t="s">
        <v>1058</v>
      </c>
      <c r="C1" s="11" t="s">
        <v>22</v>
      </c>
      <c r="D1" s="167" t="s">
        <v>705</v>
      </c>
      <c r="E1" s="167" t="s">
        <v>706</v>
      </c>
      <c r="F1" s="11" t="s">
        <v>1059</v>
      </c>
      <c r="G1" s="11" t="s">
        <v>1060</v>
      </c>
      <c r="H1" s="168" t="s">
        <v>719</v>
      </c>
      <c r="I1" s="1"/>
    </row>
    <row r="2" spans="1:11">
      <c r="A2" s="1" t="s">
        <v>8</v>
      </c>
      <c r="B2" s="1" t="s">
        <v>7</v>
      </c>
      <c r="C2" s="1" t="s">
        <v>0</v>
      </c>
      <c r="D2" s="1">
        <v>0</v>
      </c>
      <c r="E2" s="10" t="s">
        <v>715</v>
      </c>
      <c r="F2" s="169">
        <v>74562</v>
      </c>
      <c r="G2" s="169">
        <v>49936</v>
      </c>
      <c r="H2" s="18" t="s">
        <v>775</v>
      </c>
    </row>
    <row r="3" spans="1:11">
      <c r="A3" s="1" t="s">
        <v>8</v>
      </c>
      <c r="B3" s="1" t="s">
        <v>7</v>
      </c>
      <c r="C3" s="1" t="s">
        <v>0</v>
      </c>
      <c r="D3" s="1">
        <v>0</v>
      </c>
      <c r="E3" s="10" t="s">
        <v>716</v>
      </c>
      <c r="F3" s="169">
        <v>34932</v>
      </c>
      <c r="G3" s="169">
        <v>15139</v>
      </c>
      <c r="H3" s="18" t="s">
        <v>742</v>
      </c>
    </row>
    <row r="4" spans="1:11">
      <c r="A4" s="1" t="s">
        <v>8</v>
      </c>
      <c r="B4" s="1" t="s">
        <v>7</v>
      </c>
      <c r="C4" s="1" t="s">
        <v>0</v>
      </c>
      <c r="D4" s="1" t="s">
        <v>13</v>
      </c>
      <c r="E4" s="10" t="s">
        <v>717</v>
      </c>
      <c r="F4" s="169">
        <v>8457</v>
      </c>
      <c r="G4" s="169">
        <v>4203</v>
      </c>
      <c r="H4" s="162" t="s">
        <v>834</v>
      </c>
    </row>
    <row r="5" spans="1:11">
      <c r="A5" s="1" t="s">
        <v>8</v>
      </c>
      <c r="B5" s="1" t="s">
        <v>7</v>
      </c>
      <c r="C5" s="1" t="s">
        <v>0</v>
      </c>
      <c r="D5" s="1" t="s">
        <v>18</v>
      </c>
      <c r="E5" s="1" t="s">
        <v>780</v>
      </c>
      <c r="F5" s="169">
        <v>4340</v>
      </c>
      <c r="G5" s="169">
        <v>1189</v>
      </c>
      <c r="H5" s="159" t="s">
        <v>19</v>
      </c>
      <c r="I5" s="1"/>
    </row>
    <row r="6" spans="1:11">
      <c r="A6" s="1" t="s">
        <v>8</v>
      </c>
      <c r="B6" s="1" t="s">
        <v>7</v>
      </c>
      <c r="C6" s="1" t="s">
        <v>0</v>
      </c>
      <c r="D6" s="1" t="s">
        <v>18</v>
      </c>
      <c r="E6" s="1" t="s">
        <v>780</v>
      </c>
      <c r="F6" s="169">
        <f>SUM('ending in yj ij oj'!D309:D356)</f>
        <v>458</v>
      </c>
      <c r="G6" s="169">
        <f>SUM('ending in yj ij oj'!D2:D306)</f>
        <v>813</v>
      </c>
      <c r="H6" s="159" t="s">
        <v>919</v>
      </c>
      <c r="I6" s="1" t="s">
        <v>922</v>
      </c>
    </row>
    <row r="7" spans="1:11">
      <c r="A7" s="1" t="s">
        <v>8</v>
      </c>
      <c r="B7" s="1" t="s">
        <v>7</v>
      </c>
      <c r="C7" s="1" t="s">
        <v>1</v>
      </c>
      <c r="D7" s="1" t="s">
        <v>9</v>
      </c>
      <c r="E7" s="10" t="s">
        <v>715</v>
      </c>
      <c r="F7" s="170">
        <v>23910</v>
      </c>
      <c r="G7" s="170">
        <v>64532</v>
      </c>
      <c r="H7" s="12" t="s">
        <v>778</v>
      </c>
    </row>
    <row r="8" spans="1:11">
      <c r="A8" s="1" t="s">
        <v>8</v>
      </c>
      <c r="B8" s="1" t="s">
        <v>7</v>
      </c>
      <c r="C8" s="1" t="s">
        <v>1</v>
      </c>
      <c r="D8" s="1" t="s">
        <v>9</v>
      </c>
      <c r="E8" s="10" t="s">
        <v>716</v>
      </c>
      <c r="F8" s="170">
        <v>6841</v>
      </c>
      <c r="G8" s="169">
        <v>7915</v>
      </c>
      <c r="H8" s="10" t="s">
        <v>760</v>
      </c>
    </row>
    <row r="9" spans="1:11">
      <c r="A9" s="1" t="s">
        <v>8</v>
      </c>
      <c r="B9" s="1" t="s">
        <v>7</v>
      </c>
      <c r="C9" s="1" t="s">
        <v>1</v>
      </c>
      <c r="D9" s="1" t="s">
        <v>14</v>
      </c>
      <c r="E9" s="10" t="s">
        <v>717</v>
      </c>
      <c r="F9" s="170">
        <v>4939</v>
      </c>
      <c r="G9" s="170">
        <v>9644</v>
      </c>
      <c r="H9" s="162" t="s">
        <v>710</v>
      </c>
    </row>
    <row r="10" spans="1:11">
      <c r="A10" s="1" t="s">
        <v>8</v>
      </c>
      <c r="B10" s="1" t="s">
        <v>7</v>
      </c>
      <c r="C10" s="1" t="s">
        <v>5</v>
      </c>
      <c r="D10" s="1" t="s">
        <v>10</v>
      </c>
      <c r="E10" s="10" t="s">
        <v>715</v>
      </c>
      <c r="F10" s="169" t="s">
        <v>1000</v>
      </c>
      <c r="G10" s="170">
        <v>1390</v>
      </c>
      <c r="H10" s="12" t="s">
        <v>835</v>
      </c>
    </row>
    <row r="11" spans="1:11">
      <c r="A11" s="1" t="s">
        <v>8</v>
      </c>
      <c r="B11" s="1" t="s">
        <v>7</v>
      </c>
      <c r="C11" s="1" t="s">
        <v>5</v>
      </c>
      <c r="D11" s="1" t="s">
        <v>10</v>
      </c>
      <c r="E11" s="10" t="s">
        <v>716</v>
      </c>
      <c r="F11" s="169" t="s">
        <v>1000</v>
      </c>
      <c r="G11" s="170">
        <v>702</v>
      </c>
      <c r="H11" s="10" t="s">
        <v>836</v>
      </c>
    </row>
    <row r="12" spans="1:11">
      <c r="A12" s="1" t="s">
        <v>8</v>
      </c>
      <c r="B12" s="1" t="s">
        <v>7</v>
      </c>
      <c r="C12" s="1" t="s">
        <v>5</v>
      </c>
      <c r="D12" s="1" t="s">
        <v>15</v>
      </c>
      <c r="E12" s="10" t="s">
        <v>717</v>
      </c>
      <c r="F12" s="169" t="s">
        <v>1000</v>
      </c>
      <c r="G12" s="170">
        <v>222</v>
      </c>
      <c r="H12" s="12" t="s">
        <v>20</v>
      </c>
    </row>
    <row r="13" spans="1:11" s="157" customFormat="1">
      <c r="A13" s="1" t="s">
        <v>8</v>
      </c>
      <c r="B13" s="1" t="s">
        <v>7</v>
      </c>
      <c r="C13" s="1" t="s">
        <v>2</v>
      </c>
      <c r="D13" s="1" t="s">
        <v>10</v>
      </c>
      <c r="E13" s="18" t="s">
        <v>715</v>
      </c>
      <c r="F13" s="169">
        <v>7769</v>
      </c>
      <c r="G13" s="169">
        <v>10342</v>
      </c>
      <c r="H13" s="1" t="s">
        <v>837</v>
      </c>
      <c r="I13" s="1"/>
      <c r="J13" s="1"/>
      <c r="K13" s="1"/>
    </row>
    <row r="14" spans="1:11">
      <c r="A14" s="1" t="s">
        <v>8</v>
      </c>
      <c r="B14" s="1" t="s">
        <v>7</v>
      </c>
      <c r="C14" s="1" t="s">
        <v>2</v>
      </c>
      <c r="D14" s="1" t="s">
        <v>10</v>
      </c>
      <c r="E14" s="10" t="s">
        <v>716</v>
      </c>
      <c r="F14" s="170">
        <v>3100</v>
      </c>
      <c r="G14" s="170">
        <v>2143</v>
      </c>
      <c r="H14" s="10" t="s">
        <v>838</v>
      </c>
    </row>
    <row r="15" spans="1:11">
      <c r="A15" s="1" t="s">
        <v>8</v>
      </c>
      <c r="B15" s="1" t="s">
        <v>7</v>
      </c>
      <c r="C15" s="1" t="s">
        <v>2</v>
      </c>
      <c r="D15" s="1" t="s">
        <v>15</v>
      </c>
      <c r="E15" s="10" t="s">
        <v>717</v>
      </c>
      <c r="F15" s="170">
        <v>1805</v>
      </c>
      <c r="G15" s="170">
        <v>1113</v>
      </c>
      <c r="H15" s="12" t="s">
        <v>20</v>
      </c>
    </row>
    <row r="16" spans="1:11">
      <c r="A16" s="1" t="s">
        <v>8</v>
      </c>
      <c r="B16" s="1" t="s">
        <v>7</v>
      </c>
      <c r="C16" s="1" t="s">
        <v>3</v>
      </c>
      <c r="D16" s="1" t="s">
        <v>9</v>
      </c>
      <c r="E16" s="10" t="s">
        <v>715</v>
      </c>
      <c r="F16" s="170">
        <v>10956</v>
      </c>
      <c r="G16" s="169" t="s">
        <v>21</v>
      </c>
      <c r="H16" s="12" t="s">
        <v>778</v>
      </c>
    </row>
    <row r="17" spans="1:11">
      <c r="A17" s="1" t="s">
        <v>8</v>
      </c>
      <c r="B17" s="1" t="s">
        <v>7</v>
      </c>
      <c r="C17" s="1" t="s">
        <v>3</v>
      </c>
      <c r="D17" s="1" t="s">
        <v>9</v>
      </c>
      <c r="E17" s="10" t="s">
        <v>716</v>
      </c>
      <c r="F17" s="170">
        <v>4227</v>
      </c>
      <c r="G17" s="169" t="s">
        <v>21</v>
      </c>
      <c r="H17" s="10" t="s">
        <v>760</v>
      </c>
    </row>
    <row r="18" spans="1:11">
      <c r="A18" s="1" t="s">
        <v>8</v>
      </c>
      <c r="B18" s="1" t="s">
        <v>7</v>
      </c>
      <c r="C18" s="1" t="s">
        <v>3</v>
      </c>
      <c r="D18" s="1" t="s">
        <v>14</v>
      </c>
      <c r="E18" s="10" t="s">
        <v>717</v>
      </c>
      <c r="F18" s="170">
        <v>2427</v>
      </c>
      <c r="G18" s="169" t="s">
        <v>21</v>
      </c>
      <c r="H18" s="162" t="s">
        <v>710</v>
      </c>
    </row>
    <row r="19" spans="1:11" s="157" customFormat="1">
      <c r="A19" s="1" t="s">
        <v>8</v>
      </c>
      <c r="B19" s="1" t="s">
        <v>7</v>
      </c>
      <c r="C19" s="1" t="s">
        <v>3</v>
      </c>
      <c r="D19" s="1">
        <v>0</v>
      </c>
      <c r="E19" s="18" t="s">
        <v>715</v>
      </c>
      <c r="F19" s="169" t="s">
        <v>21</v>
      </c>
      <c r="G19" s="171">
        <v>54593</v>
      </c>
      <c r="H19" s="18" t="s">
        <v>775</v>
      </c>
      <c r="I19" s="1"/>
      <c r="J19" s="1"/>
      <c r="K19" s="1"/>
    </row>
    <row r="20" spans="1:11">
      <c r="A20" s="1" t="s">
        <v>8</v>
      </c>
      <c r="B20" s="1" t="s">
        <v>7</v>
      </c>
      <c r="C20" s="1" t="s">
        <v>3</v>
      </c>
      <c r="D20" s="1">
        <v>0</v>
      </c>
      <c r="E20" s="10" t="s">
        <v>716</v>
      </c>
      <c r="F20" s="169" t="s">
        <v>21</v>
      </c>
      <c r="G20" s="170">
        <v>16531</v>
      </c>
      <c r="H20" s="18" t="s">
        <v>742</v>
      </c>
    </row>
    <row r="21" spans="1:11">
      <c r="A21" s="1" t="s">
        <v>8</v>
      </c>
      <c r="B21" s="1" t="s">
        <v>7</v>
      </c>
      <c r="C21" s="1" t="s">
        <v>3</v>
      </c>
      <c r="D21" s="1" t="s">
        <v>13</v>
      </c>
      <c r="E21" s="10" t="s">
        <v>717</v>
      </c>
      <c r="F21" s="169" t="s">
        <v>21</v>
      </c>
      <c r="G21" s="170">
        <v>5980</v>
      </c>
      <c r="H21" s="162" t="s">
        <v>834</v>
      </c>
    </row>
    <row r="22" spans="1:11">
      <c r="A22" s="1" t="s">
        <v>8</v>
      </c>
      <c r="B22" s="1" t="s">
        <v>7</v>
      </c>
      <c r="C22" s="1" t="s">
        <v>3</v>
      </c>
      <c r="D22" s="1" t="s">
        <v>18</v>
      </c>
      <c r="E22" s="1" t="s">
        <v>780</v>
      </c>
      <c r="F22" s="169" t="s">
        <v>21</v>
      </c>
      <c r="G22" s="170">
        <v>1377</v>
      </c>
      <c r="H22" s="159" t="s">
        <v>19</v>
      </c>
      <c r="I22" s="18"/>
    </row>
    <row r="23" spans="1:11">
      <c r="A23" s="1" t="s">
        <v>8</v>
      </c>
      <c r="B23" s="1" t="s">
        <v>7</v>
      </c>
      <c r="C23" s="1" t="s">
        <v>3</v>
      </c>
      <c r="D23" s="1" t="s">
        <v>18</v>
      </c>
      <c r="E23" s="1" t="s">
        <v>780</v>
      </c>
      <c r="F23" s="169" t="s">
        <v>21</v>
      </c>
      <c r="G23" s="170">
        <f>SUM('ending in yj ij oj'!E2:E306)</f>
        <v>721</v>
      </c>
      <c r="H23" s="159" t="s">
        <v>919</v>
      </c>
      <c r="I23" s="1" t="s">
        <v>922</v>
      </c>
    </row>
    <row r="24" spans="1:11" s="157" customFormat="1">
      <c r="A24" s="1" t="s">
        <v>8</v>
      </c>
      <c r="B24" s="1" t="s">
        <v>7</v>
      </c>
      <c r="C24" s="1" t="s">
        <v>916</v>
      </c>
      <c r="D24" s="1" t="s">
        <v>11</v>
      </c>
      <c r="E24" s="18" t="s">
        <v>715</v>
      </c>
      <c r="F24" s="169">
        <v>6243</v>
      </c>
      <c r="G24" s="169">
        <v>23338</v>
      </c>
      <c r="H24" s="1" t="s">
        <v>860</v>
      </c>
      <c r="I24" s="1"/>
      <c r="J24" s="1"/>
      <c r="K24" s="1"/>
    </row>
    <row r="25" spans="1:11">
      <c r="A25" s="1" t="s">
        <v>8</v>
      </c>
      <c r="B25" s="1" t="s">
        <v>7</v>
      </c>
      <c r="C25" s="1" t="s">
        <v>916</v>
      </c>
      <c r="D25" s="1" t="s">
        <v>11</v>
      </c>
      <c r="E25" s="10" t="s">
        <v>862</v>
      </c>
      <c r="F25" s="169">
        <v>4074</v>
      </c>
      <c r="G25" s="169">
        <v>7069</v>
      </c>
      <c r="H25" s="10" t="s">
        <v>865</v>
      </c>
    </row>
    <row r="26" spans="1:11">
      <c r="A26" s="1" t="s">
        <v>8</v>
      </c>
      <c r="B26" s="1" t="s">
        <v>7</v>
      </c>
      <c r="C26" s="1" t="s">
        <v>916</v>
      </c>
      <c r="D26" s="1" t="s">
        <v>11</v>
      </c>
      <c r="E26" s="10" t="s">
        <v>776</v>
      </c>
      <c r="F26" s="169">
        <v>161</v>
      </c>
      <c r="G26" s="169">
        <v>563</v>
      </c>
      <c r="H26" s="10" t="s">
        <v>866</v>
      </c>
    </row>
    <row r="27" spans="1:11">
      <c r="A27" s="10" t="s">
        <v>8</v>
      </c>
      <c r="B27" s="10" t="s">
        <v>7</v>
      </c>
      <c r="C27" s="10" t="s">
        <v>916</v>
      </c>
      <c r="D27" s="10" t="s">
        <v>11</v>
      </c>
      <c r="E27" s="10" t="s">
        <v>772</v>
      </c>
      <c r="F27" s="174">
        <v>406</v>
      </c>
      <c r="G27" s="174">
        <v>146</v>
      </c>
      <c r="H27" s="10" t="s">
        <v>859</v>
      </c>
    </row>
    <row r="28" spans="1:11">
      <c r="A28" s="1" t="s">
        <v>8</v>
      </c>
      <c r="B28" s="1" t="s">
        <v>7</v>
      </c>
      <c r="C28" s="1" t="s">
        <v>916</v>
      </c>
      <c r="D28" s="1" t="s">
        <v>16</v>
      </c>
      <c r="E28" s="1" t="s">
        <v>776</v>
      </c>
      <c r="F28" s="169">
        <v>753</v>
      </c>
      <c r="G28" s="169">
        <v>199</v>
      </c>
      <c r="H28" s="10" t="s">
        <v>842</v>
      </c>
      <c r="I28" s="10" t="s">
        <v>793</v>
      </c>
    </row>
    <row r="29" spans="1:11">
      <c r="A29" s="1" t="s">
        <v>8</v>
      </c>
      <c r="B29" s="1" t="s">
        <v>7</v>
      </c>
      <c r="C29" s="1" t="s">
        <v>916</v>
      </c>
      <c r="D29" s="1" t="s">
        <v>16</v>
      </c>
      <c r="E29" s="1" t="s">
        <v>772</v>
      </c>
      <c r="F29" s="169">
        <v>334</v>
      </c>
      <c r="G29" s="169">
        <v>742</v>
      </c>
      <c r="H29" s="10" t="s">
        <v>843</v>
      </c>
      <c r="I29" s="10" t="s">
        <v>793</v>
      </c>
    </row>
    <row r="30" spans="1:11">
      <c r="A30" s="1" t="s">
        <v>8</v>
      </c>
      <c r="B30" s="1" t="s">
        <v>7</v>
      </c>
      <c r="C30" s="1" t="s">
        <v>916</v>
      </c>
      <c r="D30" s="1" t="s">
        <v>16</v>
      </c>
      <c r="E30" s="10" t="s">
        <v>717</v>
      </c>
      <c r="F30" s="169">
        <v>2271</v>
      </c>
      <c r="G30" s="169">
        <v>2805</v>
      </c>
      <c r="H30" s="12" t="s">
        <v>844</v>
      </c>
      <c r="I30" s="10"/>
    </row>
    <row r="31" spans="1:11" s="1" customFormat="1">
      <c r="A31" s="1" t="s">
        <v>8</v>
      </c>
      <c r="B31" s="1" t="s">
        <v>7</v>
      </c>
      <c r="C31" s="1" t="s">
        <v>4</v>
      </c>
      <c r="D31" s="1" t="s">
        <v>12</v>
      </c>
      <c r="E31" s="18" t="s">
        <v>715</v>
      </c>
      <c r="F31" s="169">
        <v>1444</v>
      </c>
      <c r="G31" s="169">
        <v>28078</v>
      </c>
      <c r="H31" s="1" t="s">
        <v>839</v>
      </c>
    </row>
    <row r="32" spans="1:11" s="1" customFormat="1">
      <c r="A32" s="1" t="s">
        <v>8</v>
      </c>
      <c r="B32" s="1" t="s">
        <v>7</v>
      </c>
      <c r="C32" s="1" t="s">
        <v>4</v>
      </c>
      <c r="D32" s="1" t="s">
        <v>12</v>
      </c>
      <c r="E32" s="10" t="s">
        <v>716</v>
      </c>
      <c r="F32" s="169">
        <v>126</v>
      </c>
      <c r="G32" s="169">
        <v>1899</v>
      </c>
      <c r="H32" s="10" t="s">
        <v>840</v>
      </c>
    </row>
    <row r="33" spans="1:11" s="1" customFormat="1">
      <c r="A33" s="1" t="s">
        <v>8</v>
      </c>
      <c r="B33" s="1" t="s">
        <v>7</v>
      </c>
      <c r="C33" s="1" t="s">
        <v>4</v>
      </c>
      <c r="D33" s="1" t="s">
        <v>12</v>
      </c>
      <c r="E33" s="10" t="s">
        <v>717</v>
      </c>
      <c r="F33" s="169">
        <v>310</v>
      </c>
      <c r="G33" s="169">
        <v>5474</v>
      </c>
      <c r="H33" s="12" t="s">
        <v>841</v>
      </c>
    </row>
    <row r="34" spans="1:11" s="1" customFormat="1">
      <c r="A34" s="1" t="s">
        <v>8</v>
      </c>
      <c r="B34" s="1" t="s">
        <v>7</v>
      </c>
      <c r="C34" s="1" t="s">
        <v>4</v>
      </c>
      <c r="D34" s="1" t="s">
        <v>704</v>
      </c>
      <c r="E34" s="10" t="s">
        <v>780</v>
      </c>
      <c r="F34" s="169">
        <v>45</v>
      </c>
      <c r="G34" s="169">
        <v>423</v>
      </c>
      <c r="H34" s="12" t="s">
        <v>797</v>
      </c>
    </row>
    <row r="35" spans="1:11" s="157" customFormat="1">
      <c r="A35" s="1" t="s">
        <v>8</v>
      </c>
      <c r="B35" s="1" t="s">
        <v>7</v>
      </c>
      <c r="C35" s="1" t="s">
        <v>6</v>
      </c>
      <c r="D35" s="1" t="s">
        <v>10</v>
      </c>
      <c r="E35" s="18" t="s">
        <v>715</v>
      </c>
      <c r="F35" s="169" t="s">
        <v>1000</v>
      </c>
      <c r="G35" s="169">
        <v>5297</v>
      </c>
      <c r="H35" s="1" t="s">
        <v>835</v>
      </c>
      <c r="I35" s="1"/>
      <c r="J35" s="1"/>
      <c r="K35" s="1"/>
    </row>
    <row r="36" spans="1:11">
      <c r="A36" s="1" t="s">
        <v>8</v>
      </c>
      <c r="B36" s="1" t="s">
        <v>7</v>
      </c>
      <c r="C36" s="1" t="s">
        <v>6</v>
      </c>
      <c r="D36" s="1" t="s">
        <v>10</v>
      </c>
      <c r="E36" s="10" t="s">
        <v>716</v>
      </c>
      <c r="F36" s="169" t="s">
        <v>1000</v>
      </c>
      <c r="G36" s="169">
        <v>818</v>
      </c>
      <c r="H36" s="10" t="s">
        <v>836</v>
      </c>
      <c r="J36" s="10"/>
    </row>
    <row r="37" spans="1:11">
      <c r="A37" s="1" t="s">
        <v>8</v>
      </c>
      <c r="B37" s="1" t="s">
        <v>7</v>
      </c>
      <c r="C37" s="1" t="s">
        <v>6</v>
      </c>
      <c r="D37" s="1" t="s">
        <v>15</v>
      </c>
      <c r="E37" s="12" t="s">
        <v>717</v>
      </c>
      <c r="F37" s="169" t="s">
        <v>1000</v>
      </c>
      <c r="G37" s="169">
        <v>249</v>
      </c>
      <c r="H37" s="12" t="s">
        <v>20</v>
      </c>
      <c r="J37" s="10"/>
    </row>
    <row r="38" spans="1:11" s="157" customFormat="1">
      <c r="A38" s="1" t="s">
        <v>701</v>
      </c>
      <c r="B38" s="1" t="s">
        <v>7</v>
      </c>
      <c r="C38" s="1" t="s">
        <v>0</v>
      </c>
      <c r="D38" s="1" t="s">
        <v>17</v>
      </c>
      <c r="E38" s="18" t="s">
        <v>715</v>
      </c>
      <c r="F38" s="169">
        <v>424</v>
      </c>
      <c r="G38" s="169">
        <v>17029</v>
      </c>
      <c r="H38" s="18" t="s">
        <v>845</v>
      </c>
      <c r="I38" s="1"/>
      <c r="J38" s="18"/>
      <c r="K38" s="1"/>
    </row>
    <row r="39" spans="1:11">
      <c r="A39" s="1" t="s">
        <v>701</v>
      </c>
      <c r="B39" s="1" t="s">
        <v>7</v>
      </c>
      <c r="C39" s="1" t="s">
        <v>0</v>
      </c>
      <c r="D39" s="1" t="s">
        <v>17</v>
      </c>
      <c r="E39" s="18" t="s">
        <v>716</v>
      </c>
      <c r="F39" s="169">
        <v>20</v>
      </c>
      <c r="G39" s="169">
        <v>720</v>
      </c>
      <c r="H39" s="18" t="s">
        <v>846</v>
      </c>
      <c r="J39" s="10"/>
    </row>
    <row r="40" spans="1:11">
      <c r="A40" s="1" t="s">
        <v>701</v>
      </c>
      <c r="B40" s="1" t="s">
        <v>7</v>
      </c>
      <c r="C40" s="1" t="s">
        <v>0</v>
      </c>
      <c r="D40" s="1" t="s">
        <v>12</v>
      </c>
      <c r="E40" s="1" t="s">
        <v>776</v>
      </c>
      <c r="F40" s="169">
        <v>31</v>
      </c>
      <c r="G40" s="169">
        <v>246</v>
      </c>
      <c r="H40" s="18" t="s">
        <v>847</v>
      </c>
      <c r="I40" s="10" t="s">
        <v>793</v>
      </c>
      <c r="J40" s="10"/>
    </row>
    <row r="41" spans="1:11">
      <c r="A41" s="1" t="s">
        <v>701</v>
      </c>
      <c r="B41" s="1" t="s">
        <v>7</v>
      </c>
      <c r="C41" s="1" t="s">
        <v>0</v>
      </c>
      <c r="D41" s="1" t="s">
        <v>12</v>
      </c>
      <c r="E41" s="18" t="s">
        <v>772</v>
      </c>
      <c r="F41" s="169" t="s">
        <v>1000</v>
      </c>
      <c r="G41" s="169">
        <v>1339</v>
      </c>
      <c r="H41" s="159" t="s">
        <v>848</v>
      </c>
      <c r="I41" s="10" t="s">
        <v>793</v>
      </c>
      <c r="J41" s="10"/>
    </row>
    <row r="42" spans="1:11" s="157" customFormat="1">
      <c r="A42" s="1" t="s">
        <v>701</v>
      </c>
      <c r="B42" s="1" t="s">
        <v>7</v>
      </c>
      <c r="C42" s="1" t="s">
        <v>0</v>
      </c>
      <c r="D42" s="1" t="s">
        <v>12</v>
      </c>
      <c r="E42" s="18" t="s">
        <v>717</v>
      </c>
      <c r="F42" s="169">
        <v>28</v>
      </c>
      <c r="G42" s="169">
        <v>22317</v>
      </c>
      <c r="H42" s="18" t="s">
        <v>849</v>
      </c>
      <c r="I42" s="1"/>
      <c r="J42" s="18"/>
      <c r="K42" s="1"/>
    </row>
    <row r="43" spans="1:11" s="157" customFormat="1">
      <c r="A43" s="1" t="s">
        <v>701</v>
      </c>
      <c r="B43" s="1" t="s">
        <v>7</v>
      </c>
      <c r="C43" s="1" t="s">
        <v>1</v>
      </c>
      <c r="D43" s="1" t="s">
        <v>9</v>
      </c>
      <c r="E43" s="18" t="s">
        <v>715</v>
      </c>
      <c r="F43" s="169">
        <v>195</v>
      </c>
      <c r="G43" s="169">
        <v>19193</v>
      </c>
      <c r="H43" s="1" t="s">
        <v>768</v>
      </c>
      <c r="I43" s="1"/>
      <c r="J43" s="1"/>
      <c r="K43" s="1"/>
    </row>
    <row r="44" spans="1:11">
      <c r="A44" s="1" t="s">
        <v>701</v>
      </c>
      <c r="B44" s="1" t="s">
        <v>7</v>
      </c>
      <c r="C44" s="1" t="s">
        <v>1</v>
      </c>
      <c r="D44" s="1" t="s">
        <v>9</v>
      </c>
      <c r="E44" s="10" t="s">
        <v>716</v>
      </c>
      <c r="F44" s="169">
        <v>23</v>
      </c>
      <c r="G44" s="169">
        <v>1057</v>
      </c>
      <c r="H44" s="10" t="s">
        <v>709</v>
      </c>
    </row>
    <row r="45" spans="1:11" s="1" customFormat="1">
      <c r="A45" s="1" t="s">
        <v>701</v>
      </c>
      <c r="B45" s="1" t="s">
        <v>7</v>
      </c>
      <c r="C45" s="1" t="s">
        <v>1</v>
      </c>
      <c r="D45" s="1" t="s">
        <v>14</v>
      </c>
      <c r="E45" s="18" t="s">
        <v>717</v>
      </c>
      <c r="F45" s="169">
        <v>16</v>
      </c>
      <c r="G45" s="171">
        <v>38003</v>
      </c>
      <c r="H45" s="159" t="s">
        <v>711</v>
      </c>
    </row>
    <row r="46" spans="1:11" s="1" customFormat="1">
      <c r="A46" s="1" t="s">
        <v>701</v>
      </c>
      <c r="B46" s="1" t="s">
        <v>7</v>
      </c>
      <c r="C46" s="1" t="s">
        <v>2</v>
      </c>
      <c r="D46" s="1" t="s">
        <v>10</v>
      </c>
      <c r="E46" s="18" t="s">
        <v>715</v>
      </c>
      <c r="F46" s="169">
        <v>84</v>
      </c>
      <c r="G46" s="169">
        <v>4327</v>
      </c>
      <c r="H46" s="18" t="s">
        <v>854</v>
      </c>
    </row>
    <row r="47" spans="1:11" s="12" customFormat="1">
      <c r="A47" s="1" t="s">
        <v>701</v>
      </c>
      <c r="B47" s="1" t="s">
        <v>7</v>
      </c>
      <c r="C47" s="1" t="s">
        <v>2</v>
      </c>
      <c r="D47" s="1" t="s">
        <v>10</v>
      </c>
      <c r="E47" s="10" t="s">
        <v>716</v>
      </c>
      <c r="F47" s="169">
        <v>1</v>
      </c>
      <c r="G47" s="169">
        <v>350</v>
      </c>
      <c r="H47" s="10" t="s">
        <v>853</v>
      </c>
    </row>
    <row r="48" spans="1:11" s="12" customFormat="1">
      <c r="A48" s="1" t="s">
        <v>701</v>
      </c>
      <c r="B48" s="1" t="s">
        <v>7</v>
      </c>
      <c r="C48" s="1" t="s">
        <v>2</v>
      </c>
      <c r="D48" s="1" t="s">
        <v>15</v>
      </c>
      <c r="E48" s="10" t="s">
        <v>717</v>
      </c>
      <c r="F48" s="169">
        <v>5</v>
      </c>
      <c r="G48" s="169">
        <v>7931</v>
      </c>
      <c r="H48" s="12" t="s">
        <v>20</v>
      </c>
    </row>
    <row r="49" spans="1:11" s="157" customFormat="1">
      <c r="A49" s="1" t="s">
        <v>701</v>
      </c>
      <c r="B49" s="1" t="s">
        <v>7</v>
      </c>
      <c r="C49" s="1" t="s">
        <v>3</v>
      </c>
      <c r="D49" s="1" t="s">
        <v>17</v>
      </c>
      <c r="E49" s="18" t="s">
        <v>715</v>
      </c>
      <c r="F49" s="169">
        <v>85</v>
      </c>
      <c r="G49" s="169">
        <v>15063</v>
      </c>
      <c r="H49" s="18" t="s">
        <v>845</v>
      </c>
      <c r="I49" s="1"/>
      <c r="J49" s="1"/>
      <c r="K49" s="1"/>
    </row>
    <row r="50" spans="1:11">
      <c r="A50" s="1" t="s">
        <v>701</v>
      </c>
      <c r="B50" s="1" t="s">
        <v>7</v>
      </c>
      <c r="C50" s="1" t="s">
        <v>3</v>
      </c>
      <c r="D50" s="1" t="s">
        <v>17</v>
      </c>
      <c r="E50" s="18" t="s">
        <v>716</v>
      </c>
      <c r="F50" s="169">
        <v>1</v>
      </c>
      <c r="G50" s="169">
        <v>1218</v>
      </c>
      <c r="H50" s="18" t="s">
        <v>846</v>
      </c>
    </row>
    <row r="51" spans="1:11">
      <c r="A51" s="1" t="s">
        <v>701</v>
      </c>
      <c r="B51" s="1" t="s">
        <v>7</v>
      </c>
      <c r="C51" s="1" t="s">
        <v>3</v>
      </c>
      <c r="D51" s="1" t="s">
        <v>12</v>
      </c>
      <c r="E51" s="1" t="s">
        <v>776</v>
      </c>
      <c r="F51" s="169">
        <v>14</v>
      </c>
      <c r="G51" s="169">
        <v>312</v>
      </c>
      <c r="H51" s="18" t="s">
        <v>847</v>
      </c>
    </row>
    <row r="52" spans="1:11">
      <c r="A52" s="1" t="s">
        <v>701</v>
      </c>
      <c r="B52" s="1" t="s">
        <v>7</v>
      </c>
      <c r="C52" s="1" t="s">
        <v>3</v>
      </c>
      <c r="D52" s="1" t="s">
        <v>12</v>
      </c>
      <c r="E52" s="18" t="s">
        <v>772</v>
      </c>
      <c r="F52" s="169" t="s">
        <v>1000</v>
      </c>
      <c r="G52" s="169">
        <v>640</v>
      </c>
      <c r="H52" s="159" t="s">
        <v>848</v>
      </c>
    </row>
    <row r="53" spans="1:11" s="172" customFormat="1">
      <c r="A53" s="1" t="s">
        <v>701</v>
      </c>
      <c r="B53" s="1" t="s">
        <v>7</v>
      </c>
      <c r="C53" s="1" t="s">
        <v>3</v>
      </c>
      <c r="D53" s="1" t="s">
        <v>12</v>
      </c>
      <c r="E53" s="18" t="s">
        <v>717</v>
      </c>
      <c r="F53" s="169">
        <v>9</v>
      </c>
      <c r="G53" s="169">
        <v>20047</v>
      </c>
      <c r="H53" s="18" t="s">
        <v>849</v>
      </c>
      <c r="I53" s="1"/>
      <c r="J53" s="1"/>
      <c r="K53" s="1"/>
    </row>
    <row r="54" spans="1:11" s="172" customFormat="1">
      <c r="A54" s="1" t="s">
        <v>701</v>
      </c>
      <c r="B54" s="1" t="s">
        <v>7</v>
      </c>
      <c r="C54" s="1" t="s">
        <v>916</v>
      </c>
      <c r="D54" s="1" t="s">
        <v>11</v>
      </c>
      <c r="E54" s="18" t="s">
        <v>715</v>
      </c>
      <c r="F54" s="169">
        <v>136</v>
      </c>
      <c r="G54" s="169">
        <v>9449</v>
      </c>
      <c r="H54" s="18" t="s">
        <v>851</v>
      </c>
      <c r="I54" s="1"/>
      <c r="J54" s="1"/>
      <c r="K54" s="1"/>
    </row>
    <row r="55" spans="1:11" s="173" customFormat="1">
      <c r="A55" s="1" t="s">
        <v>701</v>
      </c>
      <c r="B55" s="1" t="s">
        <v>7</v>
      </c>
      <c r="C55" s="1" t="s">
        <v>916</v>
      </c>
      <c r="D55" s="1" t="s">
        <v>11</v>
      </c>
      <c r="E55" s="10" t="s">
        <v>862</v>
      </c>
      <c r="F55" s="169" t="s">
        <v>1000</v>
      </c>
      <c r="G55" s="169">
        <v>442</v>
      </c>
      <c r="H55" s="18" t="s">
        <v>863</v>
      </c>
      <c r="I55" s="12"/>
      <c r="J55" s="12"/>
      <c r="K55" s="12"/>
    </row>
    <row r="56" spans="1:11" s="173" customFormat="1">
      <c r="A56" s="1" t="s">
        <v>701</v>
      </c>
      <c r="B56" s="1" t="s">
        <v>7</v>
      </c>
      <c r="C56" s="1" t="s">
        <v>916</v>
      </c>
      <c r="D56" s="1" t="s">
        <v>11</v>
      </c>
      <c r="E56" s="10" t="s">
        <v>776</v>
      </c>
      <c r="F56" s="169" t="s">
        <v>1000</v>
      </c>
      <c r="G56" s="169">
        <v>97</v>
      </c>
      <c r="H56" s="18" t="s">
        <v>864</v>
      </c>
      <c r="I56" s="1"/>
      <c r="J56" s="1"/>
      <c r="K56" s="12"/>
    </row>
    <row r="57" spans="1:11">
      <c r="A57" s="1" t="s">
        <v>701</v>
      </c>
      <c r="B57" s="1" t="s">
        <v>7</v>
      </c>
      <c r="C57" s="1" t="s">
        <v>916</v>
      </c>
      <c r="D57" s="1" t="s">
        <v>11</v>
      </c>
      <c r="E57" s="1" t="s">
        <v>772</v>
      </c>
      <c r="F57" s="169">
        <v>70</v>
      </c>
      <c r="G57" s="169">
        <v>790</v>
      </c>
      <c r="H57" s="10" t="s">
        <v>861</v>
      </c>
    </row>
    <row r="58" spans="1:11">
      <c r="A58" s="1" t="s">
        <v>701</v>
      </c>
      <c r="B58" s="1" t="s">
        <v>7</v>
      </c>
      <c r="C58" s="1" t="s">
        <v>916</v>
      </c>
      <c r="D58" s="1" t="s">
        <v>16</v>
      </c>
      <c r="E58" s="1" t="s">
        <v>776</v>
      </c>
      <c r="F58" s="169">
        <v>9</v>
      </c>
      <c r="G58" s="169">
        <v>105</v>
      </c>
      <c r="H58" s="18" t="s">
        <v>852</v>
      </c>
    </row>
    <row r="59" spans="1:11">
      <c r="A59" s="1" t="s">
        <v>701</v>
      </c>
      <c r="B59" s="1" t="s">
        <v>7</v>
      </c>
      <c r="C59" s="1" t="s">
        <v>916</v>
      </c>
      <c r="D59" s="1" t="s">
        <v>16</v>
      </c>
      <c r="E59" s="1" t="s">
        <v>772</v>
      </c>
      <c r="F59" s="169" t="s">
        <v>1000</v>
      </c>
      <c r="G59" s="169">
        <v>388</v>
      </c>
      <c r="H59" s="10" t="s">
        <v>850</v>
      </c>
    </row>
    <row r="60" spans="1:11" s="157" customFormat="1">
      <c r="A60" s="1" t="s">
        <v>701</v>
      </c>
      <c r="B60" s="1" t="s">
        <v>7</v>
      </c>
      <c r="C60" s="1" t="s">
        <v>916</v>
      </c>
      <c r="D60" s="1" t="s">
        <v>16</v>
      </c>
      <c r="E60" s="18" t="s">
        <v>717</v>
      </c>
      <c r="F60" s="169">
        <v>31</v>
      </c>
      <c r="G60" s="169">
        <v>11524</v>
      </c>
      <c r="H60" s="18" t="s">
        <v>858</v>
      </c>
      <c r="I60" s="12"/>
      <c r="J60" s="12"/>
      <c r="K60" s="1"/>
    </row>
    <row r="61" spans="1:11" s="157" customFormat="1">
      <c r="A61" s="1" t="s">
        <v>701</v>
      </c>
      <c r="B61" s="1" t="s">
        <v>7</v>
      </c>
      <c r="C61" s="1" t="s">
        <v>4</v>
      </c>
      <c r="D61" s="1" t="s">
        <v>12</v>
      </c>
      <c r="E61" s="18" t="s">
        <v>715</v>
      </c>
      <c r="F61" s="169">
        <v>36</v>
      </c>
      <c r="G61" s="169">
        <v>21706</v>
      </c>
      <c r="H61" s="18" t="s">
        <v>855</v>
      </c>
      <c r="I61" s="1"/>
      <c r="J61" s="1"/>
      <c r="K61" s="1"/>
    </row>
    <row r="62" spans="1:11">
      <c r="A62" s="1" t="s">
        <v>701</v>
      </c>
      <c r="B62" s="1" t="s">
        <v>7</v>
      </c>
      <c r="C62" s="1" t="s">
        <v>4</v>
      </c>
      <c r="D62" s="1" t="s">
        <v>12</v>
      </c>
      <c r="E62" s="10" t="s">
        <v>716</v>
      </c>
      <c r="F62" s="169">
        <v>2</v>
      </c>
      <c r="G62" s="169">
        <v>543</v>
      </c>
      <c r="H62" s="18" t="s">
        <v>856</v>
      </c>
    </row>
    <row r="63" spans="1:11">
      <c r="A63" s="1" t="s">
        <v>701</v>
      </c>
      <c r="B63" s="1" t="s">
        <v>7</v>
      </c>
      <c r="C63" s="1" t="s">
        <v>4</v>
      </c>
      <c r="D63" s="1" t="s">
        <v>12</v>
      </c>
      <c r="E63" s="10" t="s">
        <v>717</v>
      </c>
      <c r="F63" s="169">
        <v>8</v>
      </c>
      <c r="G63" s="169">
        <v>8807</v>
      </c>
      <c r="H63" s="18" t="s">
        <v>857</v>
      </c>
    </row>
    <row r="64" spans="1:11" s="1" customFormat="1">
      <c r="A64" s="1" t="s">
        <v>701</v>
      </c>
      <c r="B64" s="1" t="s">
        <v>7</v>
      </c>
      <c r="C64" s="1" t="s">
        <v>4</v>
      </c>
      <c r="D64" s="1" t="s">
        <v>704</v>
      </c>
      <c r="E64" s="18" t="s">
        <v>780</v>
      </c>
      <c r="F64" s="169">
        <v>1</v>
      </c>
      <c r="G64" s="169">
        <v>12839</v>
      </c>
      <c r="H64" s="1" t="s">
        <v>797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C1" zoomScale="75" zoomScaleNormal="75" zoomScalePageLayoutView="75" workbookViewId="0">
      <selection activeCell="G1" sqref="G1"/>
    </sheetView>
  </sheetViews>
  <sheetFormatPr baseColWidth="10" defaultColWidth="10.83203125" defaultRowHeight="15" x14ac:dyDescent="0"/>
  <cols>
    <col min="1" max="1" width="4.5" style="12" bestFit="1" customWidth="1"/>
    <col min="2" max="2" width="6.33203125" style="12" bestFit="1" customWidth="1"/>
    <col min="3" max="3" width="7" style="163" bestFit="1" customWidth="1"/>
    <col min="4" max="4" width="11.1640625" style="163" bestFit="1" customWidth="1"/>
    <col min="5" max="5" width="13.5" style="163" bestFit="1" customWidth="1"/>
    <col min="6" max="6" width="7.33203125" style="12" bestFit="1" customWidth="1"/>
    <col min="7" max="7" width="8.6640625" style="3" bestFit="1" customWidth="1"/>
    <col min="8" max="8" width="72.83203125" style="3" customWidth="1"/>
    <col min="9" max="9" width="10.83203125" style="3"/>
    <col min="10" max="16384" width="10.83203125" style="4"/>
  </cols>
  <sheetData>
    <row r="1" spans="1:11" s="163" customFormat="1">
      <c r="A1" s="11" t="s">
        <v>1057</v>
      </c>
      <c r="B1" s="11" t="s">
        <v>1058</v>
      </c>
      <c r="C1" s="11" t="s">
        <v>22</v>
      </c>
      <c r="D1" s="167" t="s">
        <v>705</v>
      </c>
      <c r="E1" s="167" t="s">
        <v>706</v>
      </c>
      <c r="F1" s="11" t="s">
        <v>1059</v>
      </c>
      <c r="G1" s="11" t="s">
        <v>1060</v>
      </c>
      <c r="H1" s="168" t="s">
        <v>719</v>
      </c>
      <c r="I1" s="1"/>
      <c r="J1" s="12"/>
      <c r="K1" s="12"/>
    </row>
    <row r="2" spans="1:11" s="2" customFormat="1">
      <c r="A2" s="1" t="s">
        <v>702</v>
      </c>
      <c r="B2" s="1" t="s">
        <v>7</v>
      </c>
      <c r="C2" s="18" t="s">
        <v>0</v>
      </c>
      <c r="D2" s="18" t="s">
        <v>9</v>
      </c>
      <c r="E2" s="18" t="s">
        <v>715</v>
      </c>
      <c r="F2" s="169">
        <v>27534</v>
      </c>
      <c r="G2" s="169">
        <v>30549</v>
      </c>
      <c r="H2" s="2" t="s">
        <v>768</v>
      </c>
    </row>
    <row r="3" spans="1:11" s="8" customFormat="1">
      <c r="A3" s="1" t="s">
        <v>702</v>
      </c>
      <c r="B3" s="1" t="s">
        <v>7</v>
      </c>
      <c r="C3" s="9" t="s">
        <v>0</v>
      </c>
      <c r="D3" s="9" t="s">
        <v>9</v>
      </c>
      <c r="E3" s="9" t="s">
        <v>716</v>
      </c>
      <c r="F3" s="169">
        <v>10732</v>
      </c>
      <c r="G3" s="169">
        <v>18578</v>
      </c>
      <c r="H3" s="13" t="s">
        <v>709</v>
      </c>
      <c r="I3" s="3"/>
    </row>
    <row r="4" spans="1:11" s="8" customFormat="1">
      <c r="A4" s="1" t="s">
        <v>702</v>
      </c>
      <c r="B4" s="1" t="s">
        <v>7</v>
      </c>
      <c r="C4" s="9" t="s">
        <v>0</v>
      </c>
      <c r="D4" s="9" t="s">
        <v>14</v>
      </c>
      <c r="E4" s="9" t="s">
        <v>717</v>
      </c>
      <c r="F4" s="169">
        <v>6583</v>
      </c>
      <c r="G4" s="170">
        <v>15633</v>
      </c>
      <c r="H4" s="14" t="s">
        <v>713</v>
      </c>
      <c r="I4" s="3" t="s">
        <v>1001</v>
      </c>
    </row>
    <row r="5" spans="1:11" s="2" customFormat="1">
      <c r="A5" s="1" t="s">
        <v>702</v>
      </c>
      <c r="B5" s="1" t="s">
        <v>7</v>
      </c>
      <c r="C5" s="18" t="s">
        <v>1</v>
      </c>
      <c r="D5" s="18" t="s">
        <v>703</v>
      </c>
      <c r="E5" s="18" t="s">
        <v>715</v>
      </c>
      <c r="F5" s="169">
        <v>9324</v>
      </c>
      <c r="G5" s="169">
        <v>34445</v>
      </c>
      <c r="H5" s="17" t="s">
        <v>769</v>
      </c>
      <c r="I5" s="2" t="s">
        <v>882</v>
      </c>
    </row>
    <row r="6" spans="1:11" s="8" customFormat="1">
      <c r="A6" s="1" t="s">
        <v>702</v>
      </c>
      <c r="B6" s="1" t="s">
        <v>7</v>
      </c>
      <c r="C6" s="9" t="s">
        <v>1</v>
      </c>
      <c r="D6" s="9" t="s">
        <v>704</v>
      </c>
      <c r="E6" s="9" t="s">
        <v>716</v>
      </c>
      <c r="F6" s="170">
        <v>1788</v>
      </c>
      <c r="G6" s="170">
        <v>17342</v>
      </c>
      <c r="H6" s="14" t="s">
        <v>720</v>
      </c>
      <c r="I6" s="3"/>
    </row>
    <row r="7" spans="1:11" s="8" customFormat="1">
      <c r="A7" s="1" t="s">
        <v>702</v>
      </c>
      <c r="B7" s="1" t="s">
        <v>7</v>
      </c>
      <c r="C7" s="9" t="s">
        <v>1</v>
      </c>
      <c r="D7" s="9" t="s">
        <v>704</v>
      </c>
      <c r="E7" s="9" t="s">
        <v>717</v>
      </c>
      <c r="F7" s="170">
        <v>1157</v>
      </c>
      <c r="G7" s="170">
        <v>21911</v>
      </c>
      <c r="H7" s="14" t="s">
        <v>781</v>
      </c>
      <c r="I7" s="3" t="s">
        <v>789</v>
      </c>
    </row>
    <row r="8" spans="1:11" s="2" customFormat="1">
      <c r="A8" s="1" t="s">
        <v>702</v>
      </c>
      <c r="B8" s="1" t="s">
        <v>7</v>
      </c>
      <c r="C8" s="18" t="s">
        <v>2</v>
      </c>
      <c r="D8" s="18" t="s">
        <v>12</v>
      </c>
      <c r="E8" s="18" t="s">
        <v>715</v>
      </c>
      <c r="F8" s="169">
        <v>3210</v>
      </c>
      <c r="G8" s="169">
        <v>4268</v>
      </c>
      <c r="H8" s="17" t="s">
        <v>770</v>
      </c>
    </row>
    <row r="9" spans="1:11" s="8" customFormat="1">
      <c r="A9" s="1" t="s">
        <v>702</v>
      </c>
      <c r="B9" s="1" t="s">
        <v>7</v>
      </c>
      <c r="C9" s="9" t="s">
        <v>2</v>
      </c>
      <c r="D9" s="9" t="s">
        <v>12</v>
      </c>
      <c r="E9" s="9" t="s">
        <v>716</v>
      </c>
      <c r="F9" s="169">
        <v>1061</v>
      </c>
      <c r="G9" s="170">
        <v>3990</v>
      </c>
      <c r="H9" s="13" t="s">
        <v>714</v>
      </c>
    </row>
    <row r="10" spans="1:11" s="8" customFormat="1">
      <c r="A10" s="1" t="s">
        <v>702</v>
      </c>
      <c r="B10" s="1" t="s">
        <v>7</v>
      </c>
      <c r="C10" s="9" t="s">
        <v>2</v>
      </c>
      <c r="D10" s="9" t="s">
        <v>12</v>
      </c>
      <c r="E10" s="9" t="s">
        <v>717</v>
      </c>
      <c r="F10" s="170">
        <v>562</v>
      </c>
      <c r="G10" s="170">
        <v>837</v>
      </c>
      <c r="H10" s="14" t="s">
        <v>783</v>
      </c>
      <c r="I10" s="3" t="s">
        <v>789</v>
      </c>
    </row>
    <row r="11" spans="1:11" s="8" customFormat="1">
      <c r="A11" s="1" t="s">
        <v>702</v>
      </c>
      <c r="B11" s="1" t="s">
        <v>7</v>
      </c>
      <c r="C11" s="9" t="s">
        <v>2</v>
      </c>
      <c r="D11" s="9" t="s">
        <v>704</v>
      </c>
      <c r="E11" s="9" t="s">
        <v>780</v>
      </c>
      <c r="F11" s="170">
        <v>91</v>
      </c>
      <c r="G11" s="170">
        <v>2433</v>
      </c>
      <c r="H11" s="14" t="s">
        <v>781</v>
      </c>
      <c r="I11" s="3" t="s">
        <v>782</v>
      </c>
    </row>
    <row r="12" spans="1:11" s="2" customFormat="1">
      <c r="A12" s="1" t="s">
        <v>702</v>
      </c>
      <c r="B12" s="1" t="s">
        <v>7</v>
      </c>
      <c r="C12" s="18" t="s">
        <v>3</v>
      </c>
      <c r="D12" s="18" t="s">
        <v>10</v>
      </c>
      <c r="E12" s="18" t="s">
        <v>715</v>
      </c>
      <c r="F12" s="169">
        <v>3887</v>
      </c>
      <c r="G12" s="169">
        <v>33857</v>
      </c>
      <c r="H12" s="17" t="s">
        <v>771</v>
      </c>
    </row>
    <row r="13" spans="1:11" s="8" customFormat="1">
      <c r="A13" s="1" t="s">
        <v>702</v>
      </c>
      <c r="B13" s="1" t="s">
        <v>7</v>
      </c>
      <c r="C13" s="9" t="s">
        <v>3</v>
      </c>
      <c r="D13" s="9" t="s">
        <v>10</v>
      </c>
      <c r="E13" s="9" t="s">
        <v>716</v>
      </c>
      <c r="F13" s="170">
        <v>1886</v>
      </c>
      <c r="G13" s="170">
        <v>21011</v>
      </c>
      <c r="H13" s="14" t="s">
        <v>721</v>
      </c>
      <c r="I13" s="3"/>
    </row>
    <row r="14" spans="1:11" s="8" customFormat="1">
      <c r="A14" s="1" t="s">
        <v>702</v>
      </c>
      <c r="B14" s="1" t="s">
        <v>7</v>
      </c>
      <c r="C14" s="9" t="s">
        <v>3</v>
      </c>
      <c r="D14" s="9" t="s">
        <v>15</v>
      </c>
      <c r="E14" s="9" t="s">
        <v>717</v>
      </c>
      <c r="F14" s="170">
        <v>905</v>
      </c>
      <c r="G14" s="170">
        <v>12387</v>
      </c>
      <c r="H14" s="14" t="s">
        <v>784</v>
      </c>
      <c r="I14" s="13" t="s">
        <v>790</v>
      </c>
    </row>
    <row r="15" spans="1:11" s="2" customFormat="1">
      <c r="A15" s="1" t="s">
        <v>702</v>
      </c>
      <c r="B15" s="1" t="s">
        <v>7</v>
      </c>
      <c r="C15" s="18" t="s">
        <v>916</v>
      </c>
      <c r="D15" s="18" t="s">
        <v>707</v>
      </c>
      <c r="E15" s="18" t="s">
        <v>715</v>
      </c>
      <c r="F15" s="169">
        <v>2315</v>
      </c>
      <c r="G15" s="169">
        <v>12036</v>
      </c>
      <c r="H15" s="17" t="s">
        <v>883</v>
      </c>
    </row>
    <row r="16" spans="1:11" s="7" customFormat="1">
      <c r="A16" s="1" t="s">
        <v>702</v>
      </c>
      <c r="B16" s="1" t="s">
        <v>7</v>
      </c>
      <c r="C16" s="15" t="s">
        <v>916</v>
      </c>
      <c r="D16" s="15" t="s">
        <v>707</v>
      </c>
      <c r="E16" s="15" t="s">
        <v>862</v>
      </c>
      <c r="F16" s="170">
        <v>1265</v>
      </c>
      <c r="G16" s="170">
        <v>8237</v>
      </c>
      <c r="H16" s="21" t="s">
        <v>871</v>
      </c>
      <c r="I16" s="2"/>
    </row>
    <row r="17" spans="1:10" s="7" customFormat="1">
      <c r="A17" s="1" t="s">
        <v>702</v>
      </c>
      <c r="B17" s="1" t="s">
        <v>7</v>
      </c>
      <c r="C17" s="15" t="s">
        <v>916</v>
      </c>
      <c r="D17" s="15" t="s">
        <v>707</v>
      </c>
      <c r="E17" s="15" t="s">
        <v>776</v>
      </c>
      <c r="F17" s="169">
        <v>6</v>
      </c>
      <c r="G17" s="170">
        <v>197</v>
      </c>
      <c r="H17" s="21" t="s">
        <v>872</v>
      </c>
      <c r="I17" s="2"/>
    </row>
    <row r="18" spans="1:10" s="7" customFormat="1">
      <c r="A18" s="1" t="s">
        <v>702</v>
      </c>
      <c r="B18" s="1" t="s">
        <v>7</v>
      </c>
      <c r="C18" s="15" t="s">
        <v>916</v>
      </c>
      <c r="D18" s="15" t="s">
        <v>707</v>
      </c>
      <c r="E18" s="15" t="s">
        <v>772</v>
      </c>
      <c r="F18" s="169">
        <v>3</v>
      </c>
      <c r="G18" s="169">
        <v>46</v>
      </c>
      <c r="H18" s="21" t="s">
        <v>874</v>
      </c>
      <c r="I18" s="2"/>
    </row>
    <row r="19" spans="1:10" s="7" customFormat="1">
      <c r="A19" s="1" t="s">
        <v>702</v>
      </c>
      <c r="B19" s="1" t="s">
        <v>7</v>
      </c>
      <c r="C19" s="15" t="s">
        <v>916</v>
      </c>
      <c r="D19" s="15" t="s">
        <v>875</v>
      </c>
      <c r="E19" s="15" t="s">
        <v>801</v>
      </c>
      <c r="F19" s="170">
        <v>133</v>
      </c>
      <c r="G19" s="170">
        <v>1331</v>
      </c>
      <c r="H19" s="21" t="s">
        <v>876</v>
      </c>
      <c r="I19" s="2"/>
    </row>
    <row r="20" spans="1:10" s="8" customFormat="1">
      <c r="A20" s="1" t="s">
        <v>702</v>
      </c>
      <c r="B20" s="1" t="s">
        <v>7</v>
      </c>
      <c r="C20" s="9" t="s">
        <v>916</v>
      </c>
      <c r="D20" s="9" t="s">
        <v>708</v>
      </c>
      <c r="E20" s="9" t="s">
        <v>776</v>
      </c>
      <c r="F20" s="170">
        <v>117</v>
      </c>
      <c r="G20" s="170">
        <v>624</v>
      </c>
      <c r="H20" s="14" t="s">
        <v>873</v>
      </c>
      <c r="I20" s="3" t="s">
        <v>793</v>
      </c>
    </row>
    <row r="21" spans="1:10" s="8" customFormat="1">
      <c r="A21" s="1" t="s">
        <v>702</v>
      </c>
      <c r="B21" s="1" t="s">
        <v>7</v>
      </c>
      <c r="C21" s="9" t="s">
        <v>916</v>
      </c>
      <c r="D21" s="9" t="s">
        <v>708</v>
      </c>
      <c r="E21" s="9" t="s">
        <v>772</v>
      </c>
      <c r="F21" s="170">
        <v>398</v>
      </c>
      <c r="G21" s="170">
        <v>467</v>
      </c>
      <c r="H21" s="14" t="s">
        <v>773</v>
      </c>
      <c r="I21" s="3" t="s">
        <v>793</v>
      </c>
    </row>
    <row r="22" spans="1:10" s="8" customFormat="1">
      <c r="A22" s="1" t="s">
        <v>702</v>
      </c>
      <c r="B22" s="1" t="s">
        <v>7</v>
      </c>
      <c r="C22" s="9" t="s">
        <v>916</v>
      </c>
      <c r="D22" s="9" t="s">
        <v>708</v>
      </c>
      <c r="E22" s="9" t="s">
        <v>717</v>
      </c>
      <c r="F22" s="170">
        <v>515</v>
      </c>
      <c r="G22" s="170">
        <v>3858</v>
      </c>
      <c r="H22" s="14" t="s">
        <v>785</v>
      </c>
      <c r="I22" s="13" t="s">
        <v>790</v>
      </c>
    </row>
    <row r="23" spans="1:10" s="8" customFormat="1">
      <c r="A23" s="1" t="s">
        <v>702</v>
      </c>
      <c r="B23" s="1" t="s">
        <v>7</v>
      </c>
      <c r="C23" s="15" t="s">
        <v>916</v>
      </c>
      <c r="D23" s="15" t="s">
        <v>877</v>
      </c>
      <c r="E23" s="15" t="s">
        <v>801</v>
      </c>
      <c r="F23" s="170">
        <v>7</v>
      </c>
      <c r="G23" s="170">
        <v>132</v>
      </c>
      <c r="H23" s="21" t="s">
        <v>878</v>
      </c>
      <c r="I23" s="13"/>
    </row>
    <row r="24" spans="1:10" s="2" customFormat="1">
      <c r="A24" s="1" t="s">
        <v>702</v>
      </c>
      <c r="B24" s="1" t="s">
        <v>7</v>
      </c>
      <c r="C24" s="18" t="s">
        <v>4</v>
      </c>
      <c r="D24" s="18" t="s">
        <v>12</v>
      </c>
      <c r="E24" s="18" t="s">
        <v>715</v>
      </c>
      <c r="F24" s="169">
        <v>300</v>
      </c>
      <c r="G24" s="169">
        <v>13345</v>
      </c>
      <c r="H24" s="17" t="s">
        <v>770</v>
      </c>
    </row>
    <row r="25" spans="1:10">
      <c r="A25" s="1" t="s">
        <v>702</v>
      </c>
      <c r="B25" s="1" t="s">
        <v>7</v>
      </c>
      <c r="C25" s="10" t="s">
        <v>4</v>
      </c>
      <c r="D25" s="163" t="s">
        <v>12</v>
      </c>
      <c r="E25" s="9" t="s">
        <v>716</v>
      </c>
      <c r="F25" s="171">
        <v>281</v>
      </c>
      <c r="G25" s="170">
        <v>10152</v>
      </c>
      <c r="H25" s="13" t="s">
        <v>714</v>
      </c>
      <c r="I25" s="8"/>
    </row>
    <row r="26" spans="1:10">
      <c r="A26" s="1" t="s">
        <v>702</v>
      </c>
      <c r="B26" s="1" t="s">
        <v>7</v>
      </c>
      <c r="C26" s="10" t="s">
        <v>4</v>
      </c>
      <c r="D26" s="163" t="s">
        <v>12</v>
      </c>
      <c r="E26" s="9" t="s">
        <v>717</v>
      </c>
      <c r="F26" s="171">
        <v>119</v>
      </c>
      <c r="G26" s="170">
        <v>2680</v>
      </c>
      <c r="H26" s="14" t="s">
        <v>783</v>
      </c>
    </row>
    <row r="27" spans="1:10">
      <c r="A27" s="1" t="s">
        <v>702</v>
      </c>
      <c r="B27" s="1" t="s">
        <v>7</v>
      </c>
      <c r="C27" s="10" t="s">
        <v>4</v>
      </c>
      <c r="D27" s="163" t="s">
        <v>704</v>
      </c>
      <c r="E27" s="9" t="s">
        <v>780</v>
      </c>
      <c r="F27" s="171">
        <v>24</v>
      </c>
      <c r="G27" s="170">
        <v>6691</v>
      </c>
      <c r="H27" s="14" t="s">
        <v>781</v>
      </c>
      <c r="I27" s="3" t="s">
        <v>782</v>
      </c>
    </row>
    <row r="28" spans="1:10" s="2" customFormat="1">
      <c r="A28" s="1" t="s">
        <v>8</v>
      </c>
      <c r="B28" s="1" t="s">
        <v>7</v>
      </c>
      <c r="C28" s="18" t="s">
        <v>0</v>
      </c>
      <c r="D28" s="18" t="s">
        <v>9</v>
      </c>
      <c r="E28" s="18" t="s">
        <v>715</v>
      </c>
      <c r="F28" s="169">
        <v>3391</v>
      </c>
      <c r="G28" s="169" t="s">
        <v>1000</v>
      </c>
      <c r="H28" s="2" t="s">
        <v>774</v>
      </c>
      <c r="I28" s="7"/>
    </row>
    <row r="29" spans="1:10">
      <c r="A29" s="1" t="s">
        <v>8</v>
      </c>
      <c r="B29" s="1" t="s">
        <v>7</v>
      </c>
      <c r="C29" s="9" t="s">
        <v>0</v>
      </c>
      <c r="D29" s="9" t="s">
        <v>9</v>
      </c>
      <c r="E29" s="9" t="s">
        <v>716</v>
      </c>
      <c r="F29" s="171">
        <v>6374</v>
      </c>
      <c r="G29" s="169" t="s">
        <v>1000</v>
      </c>
      <c r="H29" s="13" t="s">
        <v>709</v>
      </c>
    </row>
    <row r="30" spans="1:10">
      <c r="A30" s="1" t="s">
        <v>8</v>
      </c>
      <c r="B30" s="1" t="s">
        <v>7</v>
      </c>
      <c r="C30" s="9" t="s">
        <v>0</v>
      </c>
      <c r="D30" s="9" t="s">
        <v>14</v>
      </c>
      <c r="E30" s="9" t="s">
        <v>717</v>
      </c>
      <c r="F30" s="171">
        <v>3773</v>
      </c>
      <c r="G30" s="169" t="s">
        <v>1000</v>
      </c>
      <c r="H30" s="14" t="s">
        <v>710</v>
      </c>
    </row>
    <row r="31" spans="1:10" s="2" customFormat="1">
      <c r="A31" s="1" t="s">
        <v>8</v>
      </c>
      <c r="B31" s="1" t="s">
        <v>7</v>
      </c>
      <c r="C31" s="18" t="s">
        <v>1</v>
      </c>
      <c r="D31" s="18" t="s">
        <v>703</v>
      </c>
      <c r="E31" s="18" t="s">
        <v>715</v>
      </c>
      <c r="F31" s="169">
        <v>762</v>
      </c>
      <c r="G31" s="169" t="s">
        <v>1000</v>
      </c>
      <c r="H31" s="17" t="s">
        <v>769</v>
      </c>
      <c r="I31" s="7"/>
    </row>
    <row r="32" spans="1:10">
      <c r="A32" s="1" t="s">
        <v>8</v>
      </c>
      <c r="B32" s="1" t="s">
        <v>7</v>
      </c>
      <c r="C32" s="9" t="s">
        <v>1</v>
      </c>
      <c r="D32" s="9" t="s">
        <v>704</v>
      </c>
      <c r="E32" s="9" t="s">
        <v>716</v>
      </c>
      <c r="F32" s="171">
        <v>579</v>
      </c>
      <c r="G32" s="169" t="s">
        <v>1000</v>
      </c>
      <c r="H32" s="14" t="s">
        <v>720</v>
      </c>
      <c r="J32" s="14"/>
    </row>
    <row r="33" spans="1:9">
      <c r="A33" s="1" t="s">
        <v>8</v>
      </c>
      <c r="B33" s="1" t="s">
        <v>7</v>
      </c>
      <c r="C33" s="9" t="s">
        <v>1</v>
      </c>
      <c r="D33" s="9" t="s">
        <v>704</v>
      </c>
      <c r="E33" s="9" t="s">
        <v>717</v>
      </c>
      <c r="F33" s="170">
        <v>470</v>
      </c>
      <c r="G33" s="169" t="s">
        <v>1000</v>
      </c>
      <c r="H33" s="14" t="s">
        <v>712</v>
      </c>
    </row>
    <row r="34" spans="1:9" s="2" customFormat="1">
      <c r="A34" s="1" t="s">
        <v>8</v>
      </c>
      <c r="B34" s="1" t="s">
        <v>7</v>
      </c>
      <c r="C34" s="18" t="s">
        <v>2</v>
      </c>
      <c r="D34" s="18" t="s">
        <v>12</v>
      </c>
      <c r="E34" s="18" t="s">
        <v>715</v>
      </c>
      <c r="F34" s="169">
        <v>428</v>
      </c>
      <c r="G34" s="169" t="s">
        <v>1000</v>
      </c>
      <c r="H34" s="17" t="s">
        <v>770</v>
      </c>
    </row>
    <row r="35" spans="1:9">
      <c r="A35" s="1" t="s">
        <v>8</v>
      </c>
      <c r="B35" s="1" t="s">
        <v>7</v>
      </c>
      <c r="C35" s="9" t="s">
        <v>2</v>
      </c>
      <c r="D35" s="9" t="s">
        <v>12</v>
      </c>
      <c r="E35" s="9" t="s">
        <v>716</v>
      </c>
      <c r="F35" s="170">
        <v>526</v>
      </c>
      <c r="G35" s="169" t="s">
        <v>1000</v>
      </c>
      <c r="H35" s="13" t="s">
        <v>714</v>
      </c>
      <c r="I35" s="8"/>
    </row>
    <row r="36" spans="1:9">
      <c r="A36" s="1" t="s">
        <v>8</v>
      </c>
      <c r="B36" s="1" t="s">
        <v>7</v>
      </c>
      <c r="C36" s="9" t="s">
        <v>2</v>
      </c>
      <c r="D36" s="9" t="s">
        <v>12</v>
      </c>
      <c r="E36" s="9" t="s">
        <v>717</v>
      </c>
      <c r="F36" s="170">
        <v>291</v>
      </c>
      <c r="G36" s="169" t="s">
        <v>1000</v>
      </c>
      <c r="H36" s="13" t="s">
        <v>718</v>
      </c>
    </row>
    <row r="37" spans="1:9" s="8" customFormat="1">
      <c r="A37" s="1" t="s">
        <v>8</v>
      </c>
      <c r="B37" s="1" t="s">
        <v>7</v>
      </c>
      <c r="C37" s="9" t="s">
        <v>2</v>
      </c>
      <c r="D37" s="9" t="s">
        <v>704</v>
      </c>
      <c r="E37" s="9" t="s">
        <v>780</v>
      </c>
      <c r="F37" s="170">
        <v>4</v>
      </c>
      <c r="G37" s="169" t="s">
        <v>1000</v>
      </c>
      <c r="H37" s="14" t="s">
        <v>712</v>
      </c>
      <c r="I37" s="3" t="s">
        <v>782</v>
      </c>
    </row>
    <row r="38" spans="1:9" s="2" customFormat="1">
      <c r="A38" s="1" t="s">
        <v>8</v>
      </c>
      <c r="B38" s="1" t="s">
        <v>7</v>
      </c>
      <c r="C38" s="18" t="s">
        <v>3</v>
      </c>
      <c r="D38" s="18" t="s">
        <v>10</v>
      </c>
      <c r="E38" s="18" t="s">
        <v>715</v>
      </c>
      <c r="F38" s="169">
        <v>456</v>
      </c>
      <c r="G38" s="169" t="s">
        <v>1000</v>
      </c>
      <c r="H38" s="17" t="s">
        <v>771</v>
      </c>
    </row>
    <row r="39" spans="1:9">
      <c r="A39" s="1" t="s">
        <v>8</v>
      </c>
      <c r="B39" s="1" t="s">
        <v>7</v>
      </c>
      <c r="C39" s="9" t="s">
        <v>3</v>
      </c>
      <c r="D39" s="9" t="s">
        <v>10</v>
      </c>
      <c r="E39" s="9" t="s">
        <v>716</v>
      </c>
      <c r="F39" s="170">
        <v>613</v>
      </c>
      <c r="G39" s="169" t="s">
        <v>1000</v>
      </c>
      <c r="H39" s="14" t="s">
        <v>721</v>
      </c>
    </row>
    <row r="40" spans="1:9">
      <c r="A40" s="1" t="s">
        <v>8</v>
      </c>
      <c r="B40" s="1" t="s">
        <v>7</v>
      </c>
      <c r="C40" s="9" t="s">
        <v>3</v>
      </c>
      <c r="D40" s="9" t="s">
        <v>15</v>
      </c>
      <c r="E40" s="9" t="s">
        <v>717</v>
      </c>
      <c r="F40" s="170">
        <v>469</v>
      </c>
      <c r="G40" s="169" t="s">
        <v>1000</v>
      </c>
      <c r="H40" s="14" t="s">
        <v>758</v>
      </c>
    </row>
    <row r="41" spans="1:9" s="2" customFormat="1">
      <c r="A41" s="1" t="s">
        <v>8</v>
      </c>
      <c r="B41" s="1" t="s">
        <v>7</v>
      </c>
      <c r="C41" s="18" t="s">
        <v>916</v>
      </c>
      <c r="D41" s="18" t="s">
        <v>707</v>
      </c>
      <c r="E41" s="18" t="s">
        <v>715</v>
      </c>
      <c r="F41" s="169">
        <v>376</v>
      </c>
      <c r="G41" s="169" t="s">
        <v>1000</v>
      </c>
      <c r="H41" s="17" t="s">
        <v>883</v>
      </c>
    </row>
    <row r="42" spans="1:9">
      <c r="A42" s="1" t="s">
        <v>8</v>
      </c>
      <c r="B42" s="1" t="s">
        <v>7</v>
      </c>
      <c r="C42" s="15" t="s">
        <v>916</v>
      </c>
      <c r="D42" s="15" t="s">
        <v>707</v>
      </c>
      <c r="E42" s="15" t="s">
        <v>862</v>
      </c>
      <c r="F42" s="170">
        <v>314</v>
      </c>
      <c r="G42" s="169" t="s">
        <v>1000</v>
      </c>
      <c r="H42" s="21" t="s">
        <v>871</v>
      </c>
    </row>
    <row r="43" spans="1:9">
      <c r="A43" s="1" t="s">
        <v>8</v>
      </c>
      <c r="B43" s="1" t="s">
        <v>7</v>
      </c>
      <c r="C43" s="15" t="s">
        <v>916</v>
      </c>
      <c r="D43" s="15" t="s">
        <v>707</v>
      </c>
      <c r="E43" s="15" t="s">
        <v>776</v>
      </c>
      <c r="F43" s="169">
        <v>1</v>
      </c>
      <c r="G43" s="169" t="s">
        <v>1000</v>
      </c>
      <c r="H43" s="21" t="s">
        <v>872</v>
      </c>
    </row>
    <row r="44" spans="1:9" s="20" customFormat="1">
      <c r="A44" s="1" t="s">
        <v>8</v>
      </c>
      <c r="B44" s="1" t="s">
        <v>7</v>
      </c>
      <c r="C44" s="15" t="s">
        <v>916</v>
      </c>
      <c r="D44" s="15" t="s">
        <v>707</v>
      </c>
      <c r="E44" s="15" t="s">
        <v>772</v>
      </c>
      <c r="F44" s="169" t="s">
        <v>1000</v>
      </c>
      <c r="G44" s="169" t="s">
        <v>1000</v>
      </c>
      <c r="H44" s="21" t="s">
        <v>874</v>
      </c>
      <c r="I44" s="2"/>
    </row>
    <row r="45" spans="1:9">
      <c r="A45" s="1" t="s">
        <v>8</v>
      </c>
      <c r="B45" s="1" t="s">
        <v>7</v>
      </c>
      <c r="C45" s="15" t="s">
        <v>916</v>
      </c>
      <c r="D45" s="15" t="s">
        <v>875</v>
      </c>
      <c r="E45" s="15" t="s">
        <v>801</v>
      </c>
      <c r="F45" s="170">
        <v>26</v>
      </c>
      <c r="G45" s="169" t="s">
        <v>1000</v>
      </c>
      <c r="H45" s="21" t="s">
        <v>876</v>
      </c>
    </row>
    <row r="46" spans="1:9" s="8" customFormat="1">
      <c r="A46" s="1" t="s">
        <v>8</v>
      </c>
      <c r="B46" s="1" t="s">
        <v>7</v>
      </c>
      <c r="C46" s="9" t="s">
        <v>916</v>
      </c>
      <c r="D46" s="9" t="s">
        <v>708</v>
      </c>
      <c r="E46" s="9" t="s">
        <v>776</v>
      </c>
      <c r="F46" s="170">
        <v>118</v>
      </c>
      <c r="G46" s="169" t="s">
        <v>1000</v>
      </c>
      <c r="H46" s="14" t="s">
        <v>873</v>
      </c>
      <c r="I46" s="3"/>
    </row>
    <row r="47" spans="1:9" s="8" customFormat="1">
      <c r="A47" s="1" t="s">
        <v>8</v>
      </c>
      <c r="B47" s="1" t="s">
        <v>7</v>
      </c>
      <c r="C47" s="9" t="s">
        <v>916</v>
      </c>
      <c r="D47" s="9" t="s">
        <v>708</v>
      </c>
      <c r="E47" s="9" t="s">
        <v>772</v>
      </c>
      <c r="F47" s="170">
        <v>1</v>
      </c>
      <c r="G47" s="169" t="s">
        <v>1000</v>
      </c>
      <c r="H47" s="14" t="s">
        <v>773</v>
      </c>
      <c r="I47" s="3"/>
    </row>
    <row r="48" spans="1:9">
      <c r="A48" s="1" t="s">
        <v>8</v>
      </c>
      <c r="B48" s="1" t="s">
        <v>7</v>
      </c>
      <c r="C48" s="9" t="s">
        <v>916</v>
      </c>
      <c r="D48" s="9" t="s">
        <v>708</v>
      </c>
      <c r="E48" s="9" t="s">
        <v>717</v>
      </c>
      <c r="F48" s="170">
        <v>368</v>
      </c>
      <c r="G48" s="169" t="s">
        <v>1000</v>
      </c>
      <c r="H48" s="14" t="s">
        <v>744</v>
      </c>
    </row>
    <row r="49" spans="1:9">
      <c r="A49" s="1" t="s">
        <v>8</v>
      </c>
      <c r="B49" s="1" t="s">
        <v>7</v>
      </c>
      <c r="C49" s="15" t="s">
        <v>916</v>
      </c>
      <c r="D49" s="15" t="s">
        <v>877</v>
      </c>
      <c r="E49" s="15" t="s">
        <v>801</v>
      </c>
      <c r="F49" s="170">
        <v>6</v>
      </c>
      <c r="G49" s="169" t="s">
        <v>1000</v>
      </c>
      <c r="H49" s="21" t="s">
        <v>878</v>
      </c>
    </row>
    <row r="50" spans="1:9" s="2" customFormat="1">
      <c r="A50" s="1" t="s">
        <v>8</v>
      </c>
      <c r="B50" s="1" t="s">
        <v>7</v>
      </c>
      <c r="C50" s="18" t="s">
        <v>4</v>
      </c>
      <c r="D50" s="18" t="s">
        <v>12</v>
      </c>
      <c r="E50" s="18" t="s">
        <v>715</v>
      </c>
      <c r="F50" s="169">
        <v>76</v>
      </c>
      <c r="G50" s="169" t="s">
        <v>1000</v>
      </c>
      <c r="H50" s="17" t="s">
        <v>770</v>
      </c>
    </row>
    <row r="51" spans="1:9">
      <c r="A51" s="1" t="s">
        <v>8</v>
      </c>
      <c r="B51" s="1" t="s">
        <v>7</v>
      </c>
      <c r="C51" s="10" t="s">
        <v>4</v>
      </c>
      <c r="D51" s="163" t="s">
        <v>12</v>
      </c>
      <c r="E51" s="9" t="s">
        <v>716</v>
      </c>
      <c r="F51" s="170">
        <v>73</v>
      </c>
      <c r="G51" s="169" t="s">
        <v>1000</v>
      </c>
      <c r="H51" s="13" t="s">
        <v>714</v>
      </c>
      <c r="I51" s="8"/>
    </row>
    <row r="52" spans="1:9">
      <c r="A52" s="1" t="s">
        <v>8</v>
      </c>
      <c r="B52" s="1" t="s">
        <v>7</v>
      </c>
      <c r="C52" s="10" t="s">
        <v>4</v>
      </c>
      <c r="D52" s="163" t="s">
        <v>12</v>
      </c>
      <c r="E52" s="9" t="s">
        <v>717</v>
      </c>
      <c r="F52" s="170">
        <v>61</v>
      </c>
      <c r="G52" s="169" t="s">
        <v>1000</v>
      </c>
      <c r="H52" s="13" t="s">
        <v>718</v>
      </c>
    </row>
    <row r="53" spans="1:9" s="8" customFormat="1">
      <c r="A53" s="1" t="s">
        <v>8</v>
      </c>
      <c r="B53" s="1" t="s">
        <v>7</v>
      </c>
      <c r="C53" s="9" t="s">
        <v>4</v>
      </c>
      <c r="D53" s="9" t="s">
        <v>704</v>
      </c>
      <c r="E53" s="9" t="s">
        <v>780</v>
      </c>
      <c r="F53" s="170">
        <v>2</v>
      </c>
      <c r="G53" s="169" t="s">
        <v>1000</v>
      </c>
      <c r="H53" s="14" t="s">
        <v>712</v>
      </c>
      <c r="I53" s="3" t="s">
        <v>782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5" zoomScaleNormal="75" zoomScalePageLayoutView="75" workbookViewId="0">
      <selection activeCell="G24" sqref="G24"/>
    </sheetView>
  </sheetViews>
  <sheetFormatPr baseColWidth="10" defaultColWidth="10.83203125" defaultRowHeight="15" x14ac:dyDescent="0"/>
  <cols>
    <col min="1" max="1" width="4.5" style="163" customWidth="1"/>
    <col min="2" max="2" width="6.33203125" style="163" bestFit="1" customWidth="1"/>
    <col min="3" max="3" width="7" style="163" bestFit="1" customWidth="1"/>
    <col min="4" max="4" width="11.5" style="163" bestFit="1" customWidth="1"/>
    <col min="5" max="5" width="6.5" style="163" bestFit="1" customWidth="1"/>
    <col min="6" max="6" width="8.5" style="4" bestFit="1" customWidth="1"/>
    <col min="7" max="7" width="67.6640625" style="4" bestFit="1" customWidth="1"/>
    <col min="8" max="16384" width="10.83203125" style="4"/>
  </cols>
  <sheetData>
    <row r="1" spans="1:11" s="163" customFormat="1">
      <c r="A1" s="11" t="s">
        <v>1057</v>
      </c>
      <c r="B1" s="11" t="s">
        <v>1058</v>
      </c>
      <c r="C1" s="11" t="s">
        <v>22</v>
      </c>
      <c r="D1" s="167" t="s">
        <v>705</v>
      </c>
      <c r="E1" s="11" t="s">
        <v>1059</v>
      </c>
      <c r="F1" s="11" t="s">
        <v>1060</v>
      </c>
      <c r="G1" s="168" t="s">
        <v>719</v>
      </c>
      <c r="I1" s="1"/>
      <c r="J1" s="12"/>
      <c r="K1" s="12"/>
    </row>
    <row r="2" spans="1:11" s="20" customFormat="1">
      <c r="A2" s="157" t="s">
        <v>702</v>
      </c>
      <c r="B2" s="157" t="s">
        <v>7</v>
      </c>
      <c r="C2" s="157" t="s">
        <v>0</v>
      </c>
      <c r="D2" s="157" t="s">
        <v>13</v>
      </c>
      <c r="E2" s="175">
        <v>2134</v>
      </c>
      <c r="F2" s="175">
        <v>20083</v>
      </c>
      <c r="G2" s="2" t="s">
        <v>724</v>
      </c>
    </row>
    <row r="3" spans="1:11">
      <c r="A3" s="157" t="s">
        <v>702</v>
      </c>
      <c r="B3" s="157" t="s">
        <v>7</v>
      </c>
      <c r="C3" s="157" t="s">
        <v>0</v>
      </c>
      <c r="D3" s="157" t="s">
        <v>13</v>
      </c>
      <c r="E3" s="158">
        <v>572</v>
      </c>
      <c r="F3" s="158">
        <v>1887</v>
      </c>
      <c r="G3" s="13" t="s">
        <v>725</v>
      </c>
    </row>
    <row r="4" spans="1:11" s="2" customFormat="1">
      <c r="A4" s="1" t="s">
        <v>702</v>
      </c>
      <c r="B4" s="1" t="s">
        <v>7</v>
      </c>
      <c r="C4" s="1" t="s">
        <v>1</v>
      </c>
      <c r="D4" s="1" t="s">
        <v>704</v>
      </c>
      <c r="E4" s="169">
        <v>308</v>
      </c>
      <c r="F4" s="169">
        <v>8598</v>
      </c>
      <c r="G4" s="2" t="s">
        <v>726</v>
      </c>
    </row>
    <row r="5" spans="1:11">
      <c r="A5" s="157" t="s">
        <v>702</v>
      </c>
      <c r="B5" s="157" t="s">
        <v>7</v>
      </c>
      <c r="C5" s="157" t="s">
        <v>1</v>
      </c>
      <c r="D5" s="157" t="s">
        <v>704</v>
      </c>
      <c r="E5" s="175" t="s">
        <v>1000</v>
      </c>
      <c r="F5" s="158">
        <v>205</v>
      </c>
      <c r="G5" s="4" t="s">
        <v>729</v>
      </c>
    </row>
    <row r="6" spans="1:11" s="2" customFormat="1">
      <c r="A6" s="1" t="s">
        <v>702</v>
      </c>
      <c r="B6" s="1" t="s">
        <v>7</v>
      </c>
      <c r="C6" s="1" t="s">
        <v>2</v>
      </c>
      <c r="D6" s="1" t="s">
        <v>704</v>
      </c>
      <c r="E6" s="169">
        <v>45</v>
      </c>
      <c r="F6" s="169">
        <v>714</v>
      </c>
      <c r="G6" s="2" t="s">
        <v>726</v>
      </c>
    </row>
    <row r="7" spans="1:11">
      <c r="A7" s="157" t="s">
        <v>702</v>
      </c>
      <c r="B7" s="157" t="s">
        <v>7</v>
      </c>
      <c r="C7" s="157" t="s">
        <v>2</v>
      </c>
      <c r="D7" s="157" t="s">
        <v>704</v>
      </c>
      <c r="E7" s="175" t="s">
        <v>1000</v>
      </c>
      <c r="F7" s="175">
        <v>22</v>
      </c>
      <c r="G7" s="4" t="s">
        <v>729</v>
      </c>
    </row>
    <row r="8" spans="1:11" s="20" customFormat="1">
      <c r="A8" s="157" t="s">
        <v>702</v>
      </c>
      <c r="B8" s="157" t="s">
        <v>7</v>
      </c>
      <c r="C8" s="157" t="s">
        <v>3</v>
      </c>
      <c r="D8" s="157" t="s">
        <v>13</v>
      </c>
      <c r="E8" s="175">
        <v>585</v>
      </c>
      <c r="F8" s="175">
        <v>18679</v>
      </c>
      <c r="G8" s="20" t="s">
        <v>727</v>
      </c>
    </row>
    <row r="9" spans="1:11">
      <c r="A9" s="157" t="s">
        <v>702</v>
      </c>
      <c r="B9" s="157" t="s">
        <v>7</v>
      </c>
      <c r="C9" s="157" t="s">
        <v>3</v>
      </c>
      <c r="D9" s="157" t="s">
        <v>13</v>
      </c>
      <c r="E9" s="158">
        <v>182</v>
      </c>
      <c r="F9" s="158">
        <v>1917</v>
      </c>
      <c r="G9" s="4" t="s">
        <v>730</v>
      </c>
    </row>
    <row r="10" spans="1:11" s="20" customFormat="1">
      <c r="A10" s="157" t="s">
        <v>702</v>
      </c>
      <c r="B10" s="157" t="s">
        <v>7</v>
      </c>
      <c r="C10" s="157" t="s">
        <v>916</v>
      </c>
      <c r="D10" s="157" t="s">
        <v>722</v>
      </c>
      <c r="E10" s="175">
        <v>277</v>
      </c>
      <c r="F10" s="175">
        <v>8971</v>
      </c>
      <c r="G10" s="20" t="s">
        <v>728</v>
      </c>
    </row>
    <row r="11" spans="1:11">
      <c r="A11" s="157" t="s">
        <v>702</v>
      </c>
      <c r="B11" s="157" t="s">
        <v>7</v>
      </c>
      <c r="C11" s="157" t="s">
        <v>916</v>
      </c>
      <c r="D11" s="157" t="s">
        <v>722</v>
      </c>
      <c r="E11" s="175">
        <v>84</v>
      </c>
      <c r="F11" s="158">
        <v>1694</v>
      </c>
      <c r="G11" s="4" t="s">
        <v>731</v>
      </c>
    </row>
    <row r="12" spans="1:11" s="20" customFormat="1">
      <c r="A12" s="157" t="s">
        <v>702</v>
      </c>
      <c r="B12" s="157" t="s">
        <v>7</v>
      </c>
      <c r="C12" s="157" t="s">
        <v>4</v>
      </c>
      <c r="D12" s="157" t="s">
        <v>704</v>
      </c>
      <c r="E12" s="175">
        <v>53</v>
      </c>
      <c r="F12" s="175">
        <v>1528</v>
      </c>
      <c r="G12" s="20" t="s">
        <v>726</v>
      </c>
    </row>
    <row r="13" spans="1:11">
      <c r="A13" s="157" t="s">
        <v>702</v>
      </c>
      <c r="B13" s="157" t="s">
        <v>7</v>
      </c>
      <c r="C13" s="157" t="s">
        <v>4</v>
      </c>
      <c r="D13" s="157" t="s">
        <v>704</v>
      </c>
      <c r="E13" s="176" t="s">
        <v>1000</v>
      </c>
      <c r="F13" s="158">
        <v>22</v>
      </c>
      <c r="G13" s="16" t="s">
        <v>729</v>
      </c>
    </row>
    <row r="14" spans="1:11">
      <c r="A14" s="4"/>
      <c r="B14" s="4"/>
      <c r="C14" s="4"/>
      <c r="D14" s="4"/>
      <c r="E14" s="4"/>
    </row>
    <row r="15" spans="1:11">
      <c r="A15" s="4"/>
      <c r="B15" s="4"/>
      <c r="C15" s="4"/>
      <c r="D15" s="4"/>
      <c r="E15" s="4"/>
    </row>
    <row r="16" spans="1:11">
      <c r="A16" s="4"/>
      <c r="B16" s="4"/>
      <c r="C16" s="4"/>
      <c r="D16" s="4"/>
      <c r="E16" s="4"/>
    </row>
    <row r="17" spans="1:5">
      <c r="A17" s="4"/>
      <c r="B17" s="4"/>
      <c r="C17" s="13"/>
      <c r="D17" s="4"/>
      <c r="E17" s="4"/>
    </row>
    <row r="18" spans="1:5">
      <c r="A18" s="4"/>
      <c r="B18" s="4"/>
      <c r="C18" s="4"/>
      <c r="D18" s="4"/>
      <c r="E18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75" zoomScaleNormal="75" zoomScalePageLayoutView="75" workbookViewId="0">
      <selection activeCell="O23" sqref="O23:O24"/>
    </sheetView>
  </sheetViews>
  <sheetFormatPr baseColWidth="10" defaultColWidth="11" defaultRowHeight="15" x14ac:dyDescent="0"/>
  <cols>
    <col min="1" max="1" width="4.5" style="161" bestFit="1" customWidth="1"/>
    <col min="2" max="2" width="6.33203125" style="161" bestFit="1" customWidth="1"/>
    <col min="3" max="3" width="7" style="161" bestFit="1" customWidth="1"/>
    <col min="4" max="4" width="11.5" style="161" bestFit="1" customWidth="1"/>
    <col min="5" max="5" width="12" style="161" bestFit="1" customWidth="1"/>
    <col min="6" max="6" width="21.6640625" style="161" bestFit="1" customWidth="1"/>
    <col min="7" max="16384" width="11" style="161"/>
  </cols>
  <sheetData>
    <row r="1" spans="1:11" s="163" customFormat="1">
      <c r="A1" s="11" t="s">
        <v>1057</v>
      </c>
      <c r="B1" s="11" t="s">
        <v>1058</v>
      </c>
      <c r="C1" s="11" t="s">
        <v>22</v>
      </c>
      <c r="D1" s="167" t="s">
        <v>705</v>
      </c>
      <c r="E1" s="11" t="s">
        <v>1060</v>
      </c>
      <c r="F1" s="168" t="s">
        <v>719</v>
      </c>
      <c r="I1" s="1"/>
      <c r="J1" s="12"/>
      <c r="K1" s="12"/>
    </row>
    <row r="2" spans="1:11">
      <c r="A2" s="9" t="s">
        <v>701</v>
      </c>
      <c r="B2" s="9" t="s">
        <v>7</v>
      </c>
      <c r="C2" s="9" t="s">
        <v>0</v>
      </c>
      <c r="D2" s="9" t="s">
        <v>14</v>
      </c>
      <c r="E2" s="158">
        <v>1589</v>
      </c>
      <c r="F2" s="9" t="s">
        <v>733</v>
      </c>
    </row>
    <row r="3" spans="1:11">
      <c r="A3" s="9" t="s">
        <v>701</v>
      </c>
      <c r="B3" s="9" t="s">
        <v>7</v>
      </c>
      <c r="C3" s="9" t="s">
        <v>1</v>
      </c>
      <c r="D3" s="9" t="s">
        <v>704</v>
      </c>
      <c r="E3" s="158">
        <v>2556</v>
      </c>
      <c r="F3" s="9" t="s">
        <v>732</v>
      </c>
    </row>
    <row r="4" spans="1:11">
      <c r="A4" s="9" t="s">
        <v>701</v>
      </c>
      <c r="B4" s="9" t="s">
        <v>7</v>
      </c>
      <c r="C4" s="9" t="s">
        <v>2</v>
      </c>
      <c r="D4" s="9" t="s">
        <v>704</v>
      </c>
      <c r="E4" s="160">
        <v>515</v>
      </c>
      <c r="F4" s="9" t="s">
        <v>732</v>
      </c>
    </row>
    <row r="5" spans="1:11">
      <c r="A5" s="9" t="s">
        <v>701</v>
      </c>
      <c r="B5" s="9" t="s">
        <v>7</v>
      </c>
      <c r="C5" s="9" t="s">
        <v>3</v>
      </c>
      <c r="D5" s="9" t="s">
        <v>14</v>
      </c>
      <c r="E5" s="158">
        <v>7143</v>
      </c>
      <c r="F5" s="9" t="s">
        <v>733</v>
      </c>
    </row>
    <row r="6" spans="1:11">
      <c r="A6" s="9" t="s">
        <v>701</v>
      </c>
      <c r="B6" s="9" t="s">
        <v>7</v>
      </c>
      <c r="C6" s="9" t="s">
        <v>916</v>
      </c>
      <c r="D6" s="9" t="s">
        <v>16</v>
      </c>
      <c r="E6" s="160">
        <v>696</v>
      </c>
      <c r="F6" s="9" t="s">
        <v>734</v>
      </c>
    </row>
    <row r="7" spans="1:11">
      <c r="A7" s="9" t="s">
        <v>701</v>
      </c>
      <c r="B7" s="9" t="s">
        <v>7</v>
      </c>
      <c r="C7" s="9" t="s">
        <v>4</v>
      </c>
      <c r="D7" s="9" t="s">
        <v>704</v>
      </c>
      <c r="E7" s="160">
        <v>210</v>
      </c>
      <c r="F7" s="9" t="s">
        <v>732</v>
      </c>
    </row>
    <row r="9" spans="1:11">
      <c r="A9" s="9" t="s">
        <v>905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75" zoomScaleNormal="75" zoomScalePageLayoutView="75" workbookViewId="0">
      <selection activeCell="H25" sqref="H25"/>
    </sheetView>
  </sheetViews>
  <sheetFormatPr baseColWidth="10" defaultColWidth="10.83203125" defaultRowHeight="15" x14ac:dyDescent="0"/>
  <cols>
    <col min="1" max="1" width="4.5" style="157" customWidth="1"/>
    <col min="2" max="2" width="6.33203125" style="157" bestFit="1" customWidth="1"/>
    <col min="3" max="3" width="7" style="157" bestFit="1" customWidth="1"/>
    <col min="4" max="4" width="11.5" style="157" bestFit="1" customWidth="1"/>
    <col min="5" max="5" width="14" style="157" bestFit="1" customWidth="1"/>
    <col min="6" max="6" width="8.5" style="157" bestFit="1" customWidth="1"/>
    <col min="7" max="7" width="8.83203125" style="157" bestFit="1" customWidth="1"/>
    <col min="8" max="8" width="110.33203125" style="157" customWidth="1"/>
    <col min="9" max="9" width="13.83203125" style="157" customWidth="1"/>
    <col min="10" max="16384" width="10.83203125" style="157"/>
  </cols>
  <sheetData>
    <row r="1" spans="1:11" s="163" customFormat="1">
      <c r="A1" s="11" t="s">
        <v>1057</v>
      </c>
      <c r="B1" s="11" t="s">
        <v>1058</v>
      </c>
      <c r="C1" s="11" t="s">
        <v>22</v>
      </c>
      <c r="D1" s="167" t="s">
        <v>705</v>
      </c>
      <c r="E1" s="167" t="s">
        <v>706</v>
      </c>
      <c r="F1" s="11" t="s">
        <v>1059</v>
      </c>
      <c r="G1" s="11" t="s">
        <v>1060</v>
      </c>
      <c r="H1" s="168" t="s">
        <v>719</v>
      </c>
      <c r="I1" s="1"/>
      <c r="J1" s="12"/>
      <c r="K1" s="12"/>
    </row>
    <row r="2" spans="1:11">
      <c r="A2" s="157" t="s">
        <v>8</v>
      </c>
      <c r="B2" s="157" t="s">
        <v>723</v>
      </c>
      <c r="C2" s="157" t="s">
        <v>0</v>
      </c>
      <c r="D2" s="157" t="s">
        <v>703</v>
      </c>
      <c r="E2" s="1" t="s">
        <v>715</v>
      </c>
      <c r="F2" s="175">
        <v>9833</v>
      </c>
      <c r="G2" s="175">
        <v>13337</v>
      </c>
      <c r="H2" s="1" t="s">
        <v>808</v>
      </c>
      <c r="I2" s="157" t="s">
        <v>920</v>
      </c>
    </row>
    <row r="3" spans="1:11">
      <c r="A3" s="157" t="s">
        <v>8</v>
      </c>
      <c r="B3" s="157" t="s">
        <v>723</v>
      </c>
      <c r="C3" s="157" t="s">
        <v>0</v>
      </c>
      <c r="D3" s="157" t="s">
        <v>704</v>
      </c>
      <c r="E3" s="1" t="s">
        <v>716</v>
      </c>
      <c r="F3" s="175">
        <v>7378</v>
      </c>
      <c r="G3" s="175">
        <v>5504</v>
      </c>
      <c r="H3" s="1" t="s">
        <v>807</v>
      </c>
    </row>
    <row r="4" spans="1:11">
      <c r="A4" s="157" t="s">
        <v>8</v>
      </c>
      <c r="B4" s="157" t="s">
        <v>723</v>
      </c>
      <c r="C4" s="157" t="s">
        <v>0</v>
      </c>
      <c r="D4" s="157" t="s">
        <v>704</v>
      </c>
      <c r="E4" s="1" t="s">
        <v>717</v>
      </c>
      <c r="F4" s="247">
        <v>3934</v>
      </c>
      <c r="G4" s="247">
        <v>1570</v>
      </c>
      <c r="H4" s="166" t="s">
        <v>763</v>
      </c>
    </row>
    <row r="5" spans="1:11">
      <c r="A5" s="157" t="s">
        <v>8</v>
      </c>
      <c r="B5" s="157" t="s">
        <v>723</v>
      </c>
      <c r="C5" s="157" t="s">
        <v>0</v>
      </c>
      <c r="D5" s="157" t="s">
        <v>704</v>
      </c>
      <c r="E5" s="1" t="s">
        <v>967</v>
      </c>
      <c r="F5" s="248">
        <v>3648</v>
      </c>
      <c r="G5" s="248">
        <v>2</v>
      </c>
      <c r="H5" s="166" t="s">
        <v>974</v>
      </c>
      <c r="I5" s="166" t="s">
        <v>968</v>
      </c>
    </row>
    <row r="6" spans="1:11">
      <c r="A6" s="157" t="s">
        <v>8</v>
      </c>
      <c r="B6" s="157" t="s">
        <v>723</v>
      </c>
      <c r="C6" s="157" t="s">
        <v>0</v>
      </c>
      <c r="D6" s="157" t="s">
        <v>9</v>
      </c>
      <c r="E6" s="1" t="s">
        <v>715</v>
      </c>
      <c r="F6" s="175">
        <v>691</v>
      </c>
      <c r="G6" s="175">
        <v>2244</v>
      </c>
      <c r="H6" s="1" t="s">
        <v>768</v>
      </c>
    </row>
    <row r="7" spans="1:11">
      <c r="A7" s="157" t="s">
        <v>8</v>
      </c>
      <c r="B7" s="157" t="s">
        <v>723</v>
      </c>
      <c r="C7" s="157" t="s">
        <v>0</v>
      </c>
      <c r="D7" s="157" t="s">
        <v>9</v>
      </c>
      <c r="E7" s="1" t="s">
        <v>716</v>
      </c>
      <c r="F7" s="247">
        <v>13</v>
      </c>
      <c r="G7" s="247">
        <v>151</v>
      </c>
      <c r="H7" s="1" t="s">
        <v>709</v>
      </c>
    </row>
    <row r="8" spans="1:11">
      <c r="A8" s="157" t="s">
        <v>8</v>
      </c>
      <c r="B8" s="157" t="s">
        <v>723</v>
      </c>
      <c r="C8" s="157" t="s">
        <v>0</v>
      </c>
      <c r="D8" s="157" t="s">
        <v>14</v>
      </c>
      <c r="E8" s="1" t="s">
        <v>717</v>
      </c>
      <c r="F8" s="247">
        <v>149</v>
      </c>
      <c r="G8" s="247">
        <v>94</v>
      </c>
      <c r="H8" s="166" t="s">
        <v>761</v>
      </c>
    </row>
    <row r="9" spans="1:11">
      <c r="A9" s="157" t="s">
        <v>8</v>
      </c>
      <c r="B9" s="157" t="s">
        <v>723</v>
      </c>
      <c r="C9" s="157" t="s">
        <v>0</v>
      </c>
      <c r="D9" s="157" t="s">
        <v>14</v>
      </c>
      <c r="E9" s="1" t="s">
        <v>967</v>
      </c>
      <c r="F9" s="247">
        <v>901</v>
      </c>
      <c r="G9" s="247">
        <v>213</v>
      </c>
      <c r="H9" s="166" t="s">
        <v>809</v>
      </c>
      <c r="I9" s="166" t="s">
        <v>969</v>
      </c>
    </row>
    <row r="10" spans="1:11">
      <c r="A10" s="157" t="s">
        <v>8</v>
      </c>
      <c r="B10" s="157" t="s">
        <v>723</v>
      </c>
      <c r="C10" s="157" t="s">
        <v>0</v>
      </c>
      <c r="D10" s="157" t="s">
        <v>12</v>
      </c>
      <c r="E10" s="19" t="s">
        <v>792</v>
      </c>
      <c r="F10" s="247">
        <v>657</v>
      </c>
      <c r="G10" s="175" t="s">
        <v>21</v>
      </c>
      <c r="H10" s="157" t="s">
        <v>779</v>
      </c>
    </row>
    <row r="11" spans="1:11">
      <c r="A11" s="157" t="s">
        <v>8</v>
      </c>
      <c r="B11" s="157" t="s">
        <v>723</v>
      </c>
      <c r="C11" s="157" t="s">
        <v>1</v>
      </c>
      <c r="D11" s="157" t="s">
        <v>766</v>
      </c>
      <c r="E11" s="1" t="s">
        <v>715</v>
      </c>
      <c r="F11" s="175">
        <v>6435</v>
      </c>
      <c r="G11" s="175">
        <v>23290</v>
      </c>
      <c r="H11" s="1" t="s">
        <v>810</v>
      </c>
    </row>
    <row r="12" spans="1:11">
      <c r="A12" s="157" t="s">
        <v>8</v>
      </c>
      <c r="B12" s="157" t="s">
        <v>723</v>
      </c>
      <c r="C12" s="157" t="s">
        <v>1</v>
      </c>
      <c r="D12" s="157" t="s">
        <v>766</v>
      </c>
      <c r="E12" s="1" t="s">
        <v>716</v>
      </c>
      <c r="F12" s="247">
        <v>4875</v>
      </c>
      <c r="G12" s="247">
        <v>5276</v>
      </c>
      <c r="H12" s="1" t="s">
        <v>811</v>
      </c>
    </row>
    <row r="13" spans="1:11">
      <c r="A13" s="249" t="s">
        <v>8</v>
      </c>
      <c r="B13" s="249" t="s">
        <v>723</v>
      </c>
      <c r="C13" s="249" t="s">
        <v>1</v>
      </c>
      <c r="D13" s="157" t="s">
        <v>766</v>
      </c>
      <c r="E13" s="157" t="s">
        <v>772</v>
      </c>
      <c r="F13" s="247">
        <v>359</v>
      </c>
      <c r="G13" s="247">
        <v>613</v>
      </c>
      <c r="H13" s="166" t="s">
        <v>868</v>
      </c>
    </row>
    <row r="14" spans="1:11">
      <c r="A14" s="157" t="s">
        <v>8</v>
      </c>
      <c r="B14" s="157" t="s">
        <v>723</v>
      </c>
      <c r="C14" s="157" t="s">
        <v>1</v>
      </c>
      <c r="D14" s="157" t="s">
        <v>708</v>
      </c>
      <c r="E14" s="1" t="s">
        <v>717</v>
      </c>
      <c r="F14" s="247">
        <v>3131</v>
      </c>
      <c r="G14" s="247">
        <v>3158</v>
      </c>
      <c r="H14" s="166" t="s">
        <v>767</v>
      </c>
      <c r="K14" s="1"/>
    </row>
    <row r="15" spans="1:11">
      <c r="A15" s="157" t="s">
        <v>8</v>
      </c>
      <c r="B15" s="157" t="s">
        <v>723</v>
      </c>
      <c r="C15" s="157" t="s">
        <v>1</v>
      </c>
      <c r="D15" s="157" t="s">
        <v>708</v>
      </c>
      <c r="E15" s="157" t="s">
        <v>776</v>
      </c>
      <c r="F15" s="175">
        <v>482</v>
      </c>
      <c r="G15" s="175">
        <v>495</v>
      </c>
      <c r="H15" s="166" t="s">
        <v>805</v>
      </c>
      <c r="K15" s="1"/>
    </row>
    <row r="16" spans="1:11">
      <c r="A16" s="157" t="s">
        <v>8</v>
      </c>
      <c r="B16" s="157" t="s">
        <v>723</v>
      </c>
      <c r="C16" s="157" t="s">
        <v>1</v>
      </c>
      <c r="D16" s="157" t="s">
        <v>708</v>
      </c>
      <c r="E16" s="1" t="s">
        <v>967</v>
      </c>
      <c r="F16" s="247">
        <v>2390</v>
      </c>
      <c r="G16" s="247">
        <v>8</v>
      </c>
      <c r="H16" s="166" t="s">
        <v>817</v>
      </c>
      <c r="I16" s="19" t="s">
        <v>814</v>
      </c>
      <c r="K16" s="1"/>
    </row>
    <row r="17" spans="1:16">
      <c r="A17" s="249" t="s">
        <v>8</v>
      </c>
      <c r="B17" s="249" t="s">
        <v>723</v>
      </c>
      <c r="C17" s="249" t="s">
        <v>1</v>
      </c>
      <c r="D17" s="157" t="s">
        <v>791</v>
      </c>
      <c r="E17" s="157" t="s">
        <v>772</v>
      </c>
      <c r="F17" s="247">
        <v>1065</v>
      </c>
      <c r="G17" s="247">
        <v>587</v>
      </c>
      <c r="H17" s="166" t="s">
        <v>867</v>
      </c>
    </row>
    <row r="18" spans="1:16">
      <c r="A18" s="249" t="s">
        <v>8</v>
      </c>
      <c r="B18" s="249" t="s">
        <v>723</v>
      </c>
      <c r="C18" s="249" t="s">
        <v>1</v>
      </c>
      <c r="D18" s="157" t="s">
        <v>791</v>
      </c>
      <c r="E18" s="1" t="s">
        <v>967</v>
      </c>
      <c r="F18" s="247">
        <v>564</v>
      </c>
      <c r="G18" s="247">
        <v>900</v>
      </c>
      <c r="H18" s="166" t="s">
        <v>970</v>
      </c>
      <c r="I18" s="157" t="s">
        <v>921</v>
      </c>
    </row>
    <row r="19" spans="1:16">
      <c r="A19" s="249" t="s">
        <v>8</v>
      </c>
      <c r="B19" s="249" t="s">
        <v>723</v>
      </c>
      <c r="C19" s="249" t="s">
        <v>1</v>
      </c>
      <c r="D19" s="157">
        <v>0</v>
      </c>
      <c r="E19" s="1" t="s">
        <v>715</v>
      </c>
      <c r="F19" s="175">
        <v>690</v>
      </c>
      <c r="G19" s="175">
        <v>6807</v>
      </c>
      <c r="H19" s="1" t="s">
        <v>795</v>
      </c>
    </row>
    <row r="20" spans="1:16">
      <c r="A20" s="249" t="s">
        <v>8</v>
      </c>
      <c r="B20" s="249" t="s">
        <v>723</v>
      </c>
      <c r="C20" s="249" t="s">
        <v>1</v>
      </c>
      <c r="D20" s="157">
        <v>0</v>
      </c>
      <c r="E20" s="1" t="s">
        <v>716</v>
      </c>
      <c r="F20" s="175">
        <v>1308</v>
      </c>
      <c r="G20" s="175">
        <v>170</v>
      </c>
      <c r="H20" s="1" t="s">
        <v>796</v>
      </c>
    </row>
    <row r="21" spans="1:16">
      <c r="A21" s="157" t="s">
        <v>8</v>
      </c>
      <c r="B21" s="1" t="s">
        <v>723</v>
      </c>
      <c r="C21" s="1" t="s">
        <v>2</v>
      </c>
      <c r="D21" s="1" t="s">
        <v>735</v>
      </c>
      <c r="E21" s="1" t="s">
        <v>715</v>
      </c>
      <c r="F21" s="169">
        <v>1824</v>
      </c>
      <c r="G21" s="169">
        <v>3419</v>
      </c>
      <c r="H21" s="1" t="s">
        <v>815</v>
      </c>
    </row>
    <row r="22" spans="1:16">
      <c r="A22" s="157" t="s">
        <v>8</v>
      </c>
      <c r="B22" s="1" t="s">
        <v>723</v>
      </c>
      <c r="C22" s="1" t="s">
        <v>2</v>
      </c>
      <c r="D22" s="1" t="s">
        <v>735</v>
      </c>
      <c r="E22" s="1" t="s">
        <v>716</v>
      </c>
      <c r="F22" s="169">
        <v>1224</v>
      </c>
      <c r="G22" s="169">
        <v>1033</v>
      </c>
      <c r="H22" s="1" t="s">
        <v>816</v>
      </c>
    </row>
    <row r="23" spans="1:16">
      <c r="A23" s="157" t="s">
        <v>8</v>
      </c>
      <c r="B23" s="1" t="s">
        <v>723</v>
      </c>
      <c r="C23" s="1" t="s">
        <v>2</v>
      </c>
      <c r="D23" s="1" t="s">
        <v>736</v>
      </c>
      <c r="E23" s="1" t="s">
        <v>717</v>
      </c>
      <c r="F23" s="247">
        <v>805</v>
      </c>
      <c r="G23" s="247">
        <v>285</v>
      </c>
      <c r="H23" s="166" t="s">
        <v>762</v>
      </c>
    </row>
    <row r="24" spans="1:16">
      <c r="A24" s="157" t="s">
        <v>8</v>
      </c>
      <c r="B24" s="1" t="s">
        <v>723</v>
      </c>
      <c r="C24" s="1" t="s">
        <v>2</v>
      </c>
      <c r="D24" s="1" t="s">
        <v>736</v>
      </c>
      <c r="E24" s="1" t="s">
        <v>967</v>
      </c>
      <c r="F24" s="247">
        <v>793</v>
      </c>
      <c r="G24" s="247">
        <v>25</v>
      </c>
      <c r="H24" s="166" t="s">
        <v>818</v>
      </c>
      <c r="I24" s="19" t="s">
        <v>819</v>
      </c>
    </row>
    <row r="25" spans="1:16">
      <c r="A25" s="157" t="s">
        <v>8</v>
      </c>
      <c r="B25" s="1" t="s">
        <v>723</v>
      </c>
      <c r="C25" s="1" t="s">
        <v>3</v>
      </c>
      <c r="D25" s="157" t="s">
        <v>766</v>
      </c>
      <c r="E25" s="1" t="s">
        <v>715</v>
      </c>
      <c r="F25" s="175">
        <v>1952</v>
      </c>
      <c r="G25" s="175" t="s">
        <v>21</v>
      </c>
      <c r="H25" s="1" t="s">
        <v>810</v>
      </c>
    </row>
    <row r="26" spans="1:16">
      <c r="A26" s="157" t="s">
        <v>8</v>
      </c>
      <c r="B26" s="1" t="s">
        <v>723</v>
      </c>
      <c r="C26" s="1" t="s">
        <v>3</v>
      </c>
      <c r="D26" s="157" t="s">
        <v>766</v>
      </c>
      <c r="E26" s="1" t="s">
        <v>716</v>
      </c>
      <c r="F26" s="247">
        <v>1731</v>
      </c>
      <c r="G26" s="175" t="s">
        <v>21</v>
      </c>
      <c r="H26" s="1" t="s">
        <v>811</v>
      </c>
    </row>
    <row r="27" spans="1:16">
      <c r="A27" s="157" t="s">
        <v>8</v>
      </c>
      <c r="B27" s="1" t="s">
        <v>723</v>
      </c>
      <c r="C27" s="1" t="s">
        <v>3</v>
      </c>
      <c r="D27" s="157" t="s">
        <v>766</v>
      </c>
      <c r="E27" s="157" t="s">
        <v>772</v>
      </c>
      <c r="F27" s="247">
        <v>192</v>
      </c>
      <c r="G27" s="175" t="s">
        <v>21</v>
      </c>
      <c r="H27" s="166" t="s">
        <v>868</v>
      </c>
    </row>
    <row r="28" spans="1:16">
      <c r="A28" s="157" t="s">
        <v>8</v>
      </c>
      <c r="B28" s="1" t="s">
        <v>723</v>
      </c>
      <c r="C28" s="1" t="s">
        <v>3</v>
      </c>
      <c r="D28" s="157" t="s">
        <v>708</v>
      </c>
      <c r="E28" s="1" t="s">
        <v>717</v>
      </c>
      <c r="F28" s="247">
        <v>1004</v>
      </c>
      <c r="G28" s="175" t="s">
        <v>21</v>
      </c>
      <c r="H28" s="166" t="s">
        <v>767</v>
      </c>
      <c r="K28" s="250"/>
      <c r="L28" s="250"/>
      <c r="M28" s="250"/>
      <c r="N28" s="250"/>
      <c r="O28" s="250"/>
      <c r="P28" s="250"/>
    </row>
    <row r="29" spans="1:16">
      <c r="A29" s="157" t="s">
        <v>8</v>
      </c>
      <c r="B29" s="1" t="s">
        <v>723</v>
      </c>
      <c r="C29" s="1" t="s">
        <v>3</v>
      </c>
      <c r="D29" s="157" t="s">
        <v>708</v>
      </c>
      <c r="E29" s="157" t="s">
        <v>776</v>
      </c>
      <c r="F29" s="175" t="s">
        <v>1000</v>
      </c>
      <c r="G29" s="175" t="s">
        <v>21</v>
      </c>
      <c r="H29" s="166" t="s">
        <v>812</v>
      </c>
      <c r="K29" s="250"/>
      <c r="L29" s="250"/>
      <c r="M29" s="250"/>
      <c r="N29" s="250"/>
      <c r="O29" s="250"/>
      <c r="P29" s="250"/>
    </row>
    <row r="30" spans="1:16">
      <c r="A30" s="157" t="s">
        <v>8</v>
      </c>
      <c r="B30" s="1" t="s">
        <v>723</v>
      </c>
      <c r="C30" s="1" t="s">
        <v>3</v>
      </c>
      <c r="D30" s="157" t="s">
        <v>708</v>
      </c>
      <c r="E30" s="1" t="s">
        <v>967</v>
      </c>
      <c r="F30" s="247">
        <v>1127</v>
      </c>
      <c r="G30" s="175" t="s">
        <v>21</v>
      </c>
      <c r="H30" s="166" t="s">
        <v>817</v>
      </c>
      <c r="K30" s="250"/>
      <c r="L30" s="250"/>
      <c r="M30" s="250"/>
      <c r="N30" s="250"/>
      <c r="O30" s="250"/>
      <c r="P30" s="250"/>
    </row>
    <row r="31" spans="1:16">
      <c r="A31" s="157" t="s">
        <v>8</v>
      </c>
      <c r="B31" s="1" t="s">
        <v>723</v>
      </c>
      <c r="C31" s="1" t="s">
        <v>3</v>
      </c>
      <c r="D31" s="157" t="s">
        <v>791</v>
      </c>
      <c r="E31" s="157" t="s">
        <v>772</v>
      </c>
      <c r="F31" s="247">
        <v>427</v>
      </c>
      <c r="G31" s="175" t="s">
        <v>21</v>
      </c>
      <c r="H31" s="166" t="s">
        <v>867</v>
      </c>
      <c r="K31" s="250"/>
      <c r="L31" s="250"/>
      <c r="M31" s="250"/>
      <c r="N31" s="250"/>
      <c r="O31" s="250"/>
      <c r="P31" s="250"/>
    </row>
    <row r="32" spans="1:16">
      <c r="A32" s="157" t="s">
        <v>8</v>
      </c>
      <c r="B32" s="1" t="s">
        <v>723</v>
      </c>
      <c r="C32" s="1" t="s">
        <v>3</v>
      </c>
      <c r="D32" s="157" t="s">
        <v>791</v>
      </c>
      <c r="E32" s="1" t="s">
        <v>967</v>
      </c>
      <c r="F32" s="247">
        <v>309</v>
      </c>
      <c r="G32" s="175" t="s">
        <v>21</v>
      </c>
      <c r="H32" s="166" t="s">
        <v>794</v>
      </c>
      <c r="K32" s="250"/>
      <c r="L32" s="250"/>
      <c r="M32" s="250"/>
      <c r="N32" s="250"/>
      <c r="O32" s="250"/>
      <c r="P32" s="250"/>
    </row>
    <row r="33" spans="1:16">
      <c r="A33" s="157" t="s">
        <v>8</v>
      </c>
      <c r="B33" s="1" t="s">
        <v>723</v>
      </c>
      <c r="C33" s="1" t="s">
        <v>3</v>
      </c>
      <c r="D33" s="157">
        <v>0</v>
      </c>
      <c r="E33" s="1" t="s">
        <v>715</v>
      </c>
      <c r="F33" s="175">
        <v>208</v>
      </c>
      <c r="G33" s="175" t="s">
        <v>21</v>
      </c>
      <c r="H33" s="1" t="s">
        <v>795</v>
      </c>
      <c r="K33" s="250"/>
      <c r="L33" s="250"/>
      <c r="M33" s="250"/>
      <c r="N33" s="250"/>
      <c r="O33" s="250"/>
      <c r="P33" s="250"/>
    </row>
    <row r="34" spans="1:16">
      <c r="A34" s="157" t="s">
        <v>8</v>
      </c>
      <c r="B34" s="1" t="s">
        <v>723</v>
      </c>
      <c r="C34" s="1" t="s">
        <v>3</v>
      </c>
      <c r="D34" s="157">
        <v>0</v>
      </c>
      <c r="E34" s="1" t="s">
        <v>716</v>
      </c>
      <c r="F34" s="175">
        <v>154</v>
      </c>
      <c r="G34" s="175" t="s">
        <v>21</v>
      </c>
      <c r="H34" s="1" t="s">
        <v>796</v>
      </c>
      <c r="K34" s="250"/>
      <c r="L34" s="250"/>
      <c r="M34" s="250"/>
      <c r="N34" s="250"/>
      <c r="O34" s="250"/>
      <c r="P34" s="250"/>
    </row>
    <row r="35" spans="1:16">
      <c r="A35" s="157" t="s">
        <v>8</v>
      </c>
      <c r="B35" s="1" t="s">
        <v>723</v>
      </c>
      <c r="C35" s="1" t="s">
        <v>3</v>
      </c>
      <c r="D35" s="157" t="s">
        <v>703</v>
      </c>
      <c r="E35" s="1" t="s">
        <v>715</v>
      </c>
      <c r="F35" s="175" t="s">
        <v>21</v>
      </c>
      <c r="G35" s="175">
        <v>12545</v>
      </c>
      <c r="H35" s="1" t="s">
        <v>777</v>
      </c>
      <c r="K35" s="250"/>
      <c r="L35" s="250"/>
      <c r="M35" s="250"/>
      <c r="N35" s="250"/>
      <c r="O35" s="250"/>
      <c r="P35" s="250"/>
    </row>
    <row r="36" spans="1:16">
      <c r="A36" s="157" t="s">
        <v>8</v>
      </c>
      <c r="B36" s="1" t="s">
        <v>723</v>
      </c>
      <c r="C36" s="1" t="s">
        <v>3</v>
      </c>
      <c r="D36" s="157" t="s">
        <v>704</v>
      </c>
      <c r="E36" s="1" t="s">
        <v>716</v>
      </c>
      <c r="F36" s="175" t="s">
        <v>21</v>
      </c>
      <c r="G36" s="247">
        <v>4779</v>
      </c>
      <c r="H36" s="166" t="s">
        <v>759</v>
      </c>
      <c r="K36" s="250"/>
      <c r="L36" s="250"/>
      <c r="M36" s="250"/>
      <c r="N36" s="250"/>
      <c r="O36" s="250"/>
      <c r="P36" s="250"/>
    </row>
    <row r="37" spans="1:16">
      <c r="A37" s="157" t="s">
        <v>8</v>
      </c>
      <c r="B37" s="1" t="s">
        <v>723</v>
      </c>
      <c r="C37" s="1" t="s">
        <v>3</v>
      </c>
      <c r="D37" s="157" t="s">
        <v>704</v>
      </c>
      <c r="E37" s="1" t="s">
        <v>717</v>
      </c>
      <c r="F37" s="175" t="s">
        <v>21</v>
      </c>
      <c r="G37" s="247">
        <v>1627</v>
      </c>
      <c r="H37" s="166" t="s">
        <v>763</v>
      </c>
      <c r="K37" s="250"/>
      <c r="L37" s="250"/>
      <c r="M37" s="250"/>
      <c r="N37" s="250"/>
      <c r="O37" s="250"/>
      <c r="P37" s="250"/>
    </row>
    <row r="38" spans="1:16">
      <c r="A38" s="157" t="s">
        <v>8</v>
      </c>
      <c r="B38" s="1" t="s">
        <v>723</v>
      </c>
      <c r="C38" s="1" t="s">
        <v>3</v>
      </c>
      <c r="D38" s="157" t="s">
        <v>704</v>
      </c>
      <c r="E38" s="1" t="s">
        <v>967</v>
      </c>
      <c r="F38" s="175" t="s">
        <v>21</v>
      </c>
      <c r="G38" s="247">
        <v>1</v>
      </c>
      <c r="H38" s="166" t="s">
        <v>971</v>
      </c>
      <c r="I38" s="157" t="s">
        <v>972</v>
      </c>
      <c r="K38" s="250"/>
      <c r="L38" s="250"/>
      <c r="M38" s="250"/>
      <c r="N38" s="250"/>
      <c r="O38" s="250"/>
      <c r="P38" s="250"/>
    </row>
    <row r="39" spans="1:16">
      <c r="A39" s="157" t="s">
        <v>8</v>
      </c>
      <c r="B39" s="1" t="s">
        <v>723</v>
      </c>
      <c r="C39" s="1" t="s">
        <v>3</v>
      </c>
      <c r="D39" s="157" t="s">
        <v>9</v>
      </c>
      <c r="E39" s="1" t="s">
        <v>715</v>
      </c>
      <c r="F39" s="175" t="s">
        <v>21</v>
      </c>
      <c r="G39" s="175">
        <v>2104</v>
      </c>
      <c r="H39" s="1" t="s">
        <v>778</v>
      </c>
      <c r="K39" s="250"/>
      <c r="L39" s="250"/>
      <c r="M39" s="250"/>
      <c r="N39" s="250"/>
      <c r="O39" s="250"/>
      <c r="P39" s="250"/>
    </row>
    <row r="40" spans="1:16">
      <c r="A40" s="157" t="s">
        <v>8</v>
      </c>
      <c r="B40" s="1" t="s">
        <v>723</v>
      </c>
      <c r="C40" s="1" t="s">
        <v>3</v>
      </c>
      <c r="D40" s="157" t="s">
        <v>9</v>
      </c>
      <c r="E40" s="1" t="s">
        <v>716</v>
      </c>
      <c r="F40" s="175" t="s">
        <v>21</v>
      </c>
      <c r="G40" s="247">
        <v>116</v>
      </c>
      <c r="H40" s="166" t="s">
        <v>760</v>
      </c>
      <c r="K40" s="250"/>
      <c r="L40" s="250"/>
      <c r="M40" s="250"/>
      <c r="N40" s="250"/>
      <c r="O40" s="250"/>
      <c r="P40" s="250"/>
    </row>
    <row r="41" spans="1:16">
      <c r="A41" s="157" t="s">
        <v>8</v>
      </c>
      <c r="B41" s="1" t="s">
        <v>723</v>
      </c>
      <c r="C41" s="1" t="s">
        <v>3</v>
      </c>
      <c r="D41" s="157" t="s">
        <v>14</v>
      </c>
      <c r="E41" s="1" t="s">
        <v>717</v>
      </c>
      <c r="F41" s="175" t="s">
        <v>21</v>
      </c>
      <c r="G41" s="247">
        <v>136</v>
      </c>
      <c r="H41" s="166" t="s">
        <v>761</v>
      </c>
      <c r="K41" s="250"/>
      <c r="L41" s="250"/>
      <c r="M41" s="250"/>
      <c r="N41" s="250"/>
      <c r="O41" s="250"/>
      <c r="P41" s="250"/>
    </row>
    <row r="42" spans="1:16">
      <c r="A42" s="157" t="s">
        <v>8</v>
      </c>
      <c r="B42" s="1" t="s">
        <v>723</v>
      </c>
      <c r="C42" s="1" t="s">
        <v>3</v>
      </c>
      <c r="D42" s="157" t="s">
        <v>14</v>
      </c>
      <c r="E42" s="1" t="s">
        <v>967</v>
      </c>
      <c r="F42" s="175" t="s">
        <v>21</v>
      </c>
      <c r="G42" s="247">
        <v>228</v>
      </c>
      <c r="H42" s="166" t="s">
        <v>809</v>
      </c>
      <c r="K42" s="250"/>
      <c r="L42" s="250"/>
      <c r="M42" s="250"/>
      <c r="N42" s="250"/>
      <c r="O42" s="250"/>
      <c r="P42" s="250"/>
    </row>
    <row r="43" spans="1:16">
      <c r="A43" s="157" t="s">
        <v>8</v>
      </c>
      <c r="B43" s="1" t="s">
        <v>723</v>
      </c>
      <c r="C43" s="1" t="s">
        <v>916</v>
      </c>
      <c r="D43" s="1" t="s">
        <v>737</v>
      </c>
      <c r="E43" s="1" t="s">
        <v>715</v>
      </c>
      <c r="F43" s="169">
        <v>2401</v>
      </c>
      <c r="G43" s="169">
        <v>8239</v>
      </c>
      <c r="H43" s="1" t="s">
        <v>820</v>
      </c>
    </row>
    <row r="44" spans="1:16">
      <c r="A44" s="157" t="s">
        <v>8</v>
      </c>
      <c r="B44" s="1" t="s">
        <v>723</v>
      </c>
      <c r="C44" s="1" t="s">
        <v>916</v>
      </c>
      <c r="D44" s="1" t="s">
        <v>737</v>
      </c>
      <c r="E44" s="1" t="s">
        <v>716</v>
      </c>
      <c r="F44" s="169">
        <v>1454</v>
      </c>
      <c r="G44" s="169">
        <v>2977</v>
      </c>
      <c r="H44" s="1" t="s">
        <v>821</v>
      </c>
    </row>
    <row r="45" spans="1:16">
      <c r="A45" s="157" t="s">
        <v>8</v>
      </c>
      <c r="B45" s="1" t="s">
        <v>723</v>
      </c>
      <c r="C45" s="1" t="s">
        <v>916</v>
      </c>
      <c r="D45" s="1" t="s">
        <v>738</v>
      </c>
      <c r="E45" s="1" t="s">
        <v>717</v>
      </c>
      <c r="F45" s="247">
        <v>897</v>
      </c>
      <c r="G45" s="247">
        <v>881</v>
      </c>
      <c r="H45" s="166" t="s">
        <v>764</v>
      </c>
    </row>
    <row r="46" spans="1:16">
      <c r="A46" s="157" t="s">
        <v>8</v>
      </c>
      <c r="B46" s="1" t="s">
        <v>723</v>
      </c>
      <c r="C46" s="1" t="s">
        <v>916</v>
      </c>
      <c r="D46" s="1" t="s">
        <v>738</v>
      </c>
      <c r="E46" s="1" t="s">
        <v>813</v>
      </c>
      <c r="F46" s="247">
        <v>289</v>
      </c>
      <c r="G46" s="247">
        <v>174</v>
      </c>
      <c r="H46" s="166" t="s">
        <v>928</v>
      </c>
    </row>
    <row r="47" spans="1:16">
      <c r="A47" s="157" t="s">
        <v>8</v>
      </c>
      <c r="B47" s="1" t="s">
        <v>723</v>
      </c>
      <c r="C47" s="1" t="s">
        <v>916</v>
      </c>
      <c r="D47" s="1" t="s">
        <v>965</v>
      </c>
      <c r="E47" s="1" t="s">
        <v>813</v>
      </c>
      <c r="F47" s="247">
        <v>806</v>
      </c>
      <c r="G47" s="247">
        <v>5</v>
      </c>
      <c r="H47" s="166" t="s">
        <v>973</v>
      </c>
    </row>
    <row r="48" spans="1:16">
      <c r="A48" s="157" t="s">
        <v>8</v>
      </c>
      <c r="B48" s="1" t="s">
        <v>723</v>
      </c>
      <c r="C48" s="1" t="s">
        <v>4</v>
      </c>
      <c r="D48" s="1" t="s">
        <v>739</v>
      </c>
      <c r="E48" s="1" t="s">
        <v>715</v>
      </c>
      <c r="F48" s="169">
        <v>411</v>
      </c>
      <c r="G48" s="169">
        <v>7349</v>
      </c>
      <c r="H48" s="1" t="s">
        <v>830</v>
      </c>
    </row>
    <row r="49" spans="1:9">
      <c r="A49" s="157" t="s">
        <v>8</v>
      </c>
      <c r="B49" s="1" t="s">
        <v>723</v>
      </c>
      <c r="C49" s="1" t="s">
        <v>4</v>
      </c>
      <c r="D49" s="1" t="s">
        <v>739</v>
      </c>
      <c r="E49" s="1" t="s">
        <v>716</v>
      </c>
      <c r="F49" s="169">
        <v>243</v>
      </c>
      <c r="G49" s="169">
        <v>2719</v>
      </c>
      <c r="H49" s="1" t="s">
        <v>831</v>
      </c>
    </row>
    <row r="50" spans="1:9">
      <c r="A50" s="157" t="s">
        <v>8</v>
      </c>
      <c r="B50" s="1" t="s">
        <v>723</v>
      </c>
      <c r="C50" s="1" t="s">
        <v>4</v>
      </c>
      <c r="D50" s="1" t="s">
        <v>740</v>
      </c>
      <c r="E50" s="1" t="s">
        <v>717</v>
      </c>
      <c r="F50" s="247">
        <v>219</v>
      </c>
      <c r="G50" s="247">
        <v>1263</v>
      </c>
      <c r="H50" s="166" t="s">
        <v>765</v>
      </c>
    </row>
    <row r="51" spans="1:9">
      <c r="A51" s="157" t="s">
        <v>8</v>
      </c>
      <c r="B51" s="1" t="s">
        <v>723</v>
      </c>
      <c r="C51" s="1" t="s">
        <v>4</v>
      </c>
      <c r="D51" s="1" t="s">
        <v>740</v>
      </c>
      <c r="E51" s="1" t="s">
        <v>813</v>
      </c>
      <c r="F51" s="247">
        <v>234</v>
      </c>
      <c r="G51" s="247">
        <v>83</v>
      </c>
      <c r="H51" s="166" t="s">
        <v>822</v>
      </c>
    </row>
    <row r="52" spans="1:9">
      <c r="A52" s="1" t="s">
        <v>701</v>
      </c>
      <c r="B52" s="1" t="s">
        <v>723</v>
      </c>
      <c r="C52" s="1" t="s">
        <v>0</v>
      </c>
      <c r="D52" s="1" t="s">
        <v>9</v>
      </c>
      <c r="E52" s="1" t="s">
        <v>715</v>
      </c>
      <c r="F52" s="169">
        <v>232</v>
      </c>
      <c r="G52" s="169">
        <v>3997</v>
      </c>
      <c r="H52" s="1" t="s">
        <v>768</v>
      </c>
      <c r="I52" s="19" t="s">
        <v>923</v>
      </c>
    </row>
    <row r="53" spans="1:9">
      <c r="A53" s="1" t="s">
        <v>701</v>
      </c>
      <c r="B53" s="1" t="s">
        <v>723</v>
      </c>
      <c r="C53" s="1" t="s">
        <v>0</v>
      </c>
      <c r="D53" s="1" t="s">
        <v>9</v>
      </c>
      <c r="E53" s="1" t="s">
        <v>716</v>
      </c>
      <c r="F53" s="247">
        <v>6</v>
      </c>
      <c r="G53" s="247">
        <v>280</v>
      </c>
      <c r="H53" s="1" t="s">
        <v>709</v>
      </c>
    </row>
    <row r="54" spans="1:9">
      <c r="A54" s="1" t="s">
        <v>701</v>
      </c>
      <c r="B54" s="1" t="s">
        <v>723</v>
      </c>
      <c r="C54" s="1" t="s">
        <v>0</v>
      </c>
      <c r="D54" s="1" t="s">
        <v>14</v>
      </c>
      <c r="E54" s="1" t="s">
        <v>717</v>
      </c>
      <c r="F54" s="247">
        <v>7</v>
      </c>
      <c r="G54" s="247">
        <v>6609</v>
      </c>
      <c r="H54" s="166" t="s">
        <v>823</v>
      </c>
      <c r="I54" s="157" t="s">
        <v>824</v>
      </c>
    </row>
    <row r="55" spans="1:9">
      <c r="A55" s="1" t="s">
        <v>701</v>
      </c>
      <c r="B55" s="1" t="s">
        <v>723</v>
      </c>
      <c r="C55" s="1" t="s">
        <v>0</v>
      </c>
      <c r="D55" s="1" t="s">
        <v>704</v>
      </c>
      <c r="E55" s="1" t="s">
        <v>716</v>
      </c>
      <c r="F55" s="247">
        <v>2</v>
      </c>
      <c r="G55" s="247">
        <v>387</v>
      </c>
      <c r="H55" s="166" t="s">
        <v>924</v>
      </c>
      <c r="I55" s="157" t="s">
        <v>925</v>
      </c>
    </row>
    <row r="56" spans="1:9">
      <c r="A56" s="1" t="s">
        <v>701</v>
      </c>
      <c r="B56" s="1" t="s">
        <v>723</v>
      </c>
      <c r="C56" s="1" t="s">
        <v>1</v>
      </c>
      <c r="D56" s="1">
        <v>0</v>
      </c>
      <c r="E56" s="1" t="s">
        <v>715</v>
      </c>
      <c r="F56" s="169">
        <v>255</v>
      </c>
      <c r="G56" s="169">
        <v>4026</v>
      </c>
      <c r="H56" s="1" t="s">
        <v>800</v>
      </c>
      <c r="I56" s="157" t="s">
        <v>963</v>
      </c>
    </row>
    <row r="57" spans="1:9">
      <c r="A57" s="1" t="s">
        <v>701</v>
      </c>
      <c r="B57" s="1" t="s">
        <v>723</v>
      </c>
      <c r="C57" s="1" t="s">
        <v>1</v>
      </c>
      <c r="D57" s="1">
        <v>0</v>
      </c>
      <c r="E57" s="1" t="s">
        <v>862</v>
      </c>
      <c r="F57" s="169" t="s">
        <v>1000</v>
      </c>
      <c r="G57" s="247">
        <v>394</v>
      </c>
      <c r="H57" s="1" t="s">
        <v>869</v>
      </c>
    </row>
    <row r="58" spans="1:9">
      <c r="A58" s="1" t="s">
        <v>701</v>
      </c>
      <c r="B58" s="1" t="s">
        <v>723</v>
      </c>
      <c r="C58" s="1" t="s">
        <v>1</v>
      </c>
      <c r="D58" s="1">
        <v>0</v>
      </c>
      <c r="E58" s="1" t="s">
        <v>776</v>
      </c>
      <c r="F58" s="247">
        <v>3</v>
      </c>
      <c r="G58" s="247">
        <v>178</v>
      </c>
      <c r="H58" s="1" t="s">
        <v>870</v>
      </c>
    </row>
    <row r="59" spans="1:9">
      <c r="A59" s="1" t="s">
        <v>701</v>
      </c>
      <c r="B59" s="1" t="s">
        <v>723</v>
      </c>
      <c r="C59" s="1" t="s">
        <v>1</v>
      </c>
      <c r="D59" s="1" t="s">
        <v>13</v>
      </c>
      <c r="E59" s="1" t="s">
        <v>717</v>
      </c>
      <c r="F59" s="169" t="s">
        <v>1000</v>
      </c>
      <c r="G59" s="169">
        <v>1</v>
      </c>
      <c r="H59" s="166" t="s">
        <v>799</v>
      </c>
    </row>
    <row r="60" spans="1:9">
      <c r="A60" s="1" t="s">
        <v>701</v>
      </c>
      <c r="B60" s="1" t="s">
        <v>723</v>
      </c>
      <c r="C60" s="1" t="s">
        <v>1</v>
      </c>
      <c r="D60" s="1" t="s">
        <v>708</v>
      </c>
      <c r="E60" s="1" t="s">
        <v>717</v>
      </c>
      <c r="F60" s="169" t="s">
        <v>1000</v>
      </c>
      <c r="G60" s="247">
        <v>141</v>
      </c>
      <c r="H60" s="166" t="s">
        <v>964</v>
      </c>
    </row>
    <row r="61" spans="1:9">
      <c r="A61" s="1" t="s">
        <v>701</v>
      </c>
      <c r="B61" s="1" t="s">
        <v>723</v>
      </c>
      <c r="C61" s="1" t="s">
        <v>1</v>
      </c>
      <c r="D61" s="1" t="s">
        <v>708</v>
      </c>
      <c r="E61" s="1" t="s">
        <v>776</v>
      </c>
      <c r="F61" s="169" t="s">
        <v>1000</v>
      </c>
      <c r="G61" s="247">
        <v>92</v>
      </c>
      <c r="H61" s="166" t="s">
        <v>805</v>
      </c>
      <c r="I61" s="157" t="s">
        <v>1002</v>
      </c>
    </row>
    <row r="62" spans="1:9" s="1" customFormat="1">
      <c r="A62" s="1" t="s">
        <v>701</v>
      </c>
      <c r="B62" s="1" t="s">
        <v>723</v>
      </c>
      <c r="C62" s="1" t="s">
        <v>1</v>
      </c>
      <c r="D62" s="1" t="s">
        <v>766</v>
      </c>
      <c r="E62" s="1" t="s">
        <v>715</v>
      </c>
      <c r="F62" s="169" t="s">
        <v>1000</v>
      </c>
      <c r="G62" s="247">
        <v>55</v>
      </c>
      <c r="H62" s="1" t="s">
        <v>959</v>
      </c>
      <c r="I62" s="215"/>
    </row>
    <row r="63" spans="1:9" s="1" customFormat="1">
      <c r="A63" s="1" t="s">
        <v>701</v>
      </c>
      <c r="B63" s="1" t="s">
        <v>723</v>
      </c>
      <c r="C63" s="1" t="s">
        <v>1</v>
      </c>
      <c r="D63" s="1" t="s">
        <v>766</v>
      </c>
      <c r="E63" s="1" t="s">
        <v>716</v>
      </c>
      <c r="F63" s="169" t="s">
        <v>1000</v>
      </c>
      <c r="G63" s="247">
        <v>104</v>
      </c>
      <c r="H63" s="1" t="s">
        <v>958</v>
      </c>
      <c r="I63" s="215"/>
    </row>
    <row r="64" spans="1:9" s="1" customFormat="1">
      <c r="A64" s="1" t="s">
        <v>701</v>
      </c>
      <c r="B64" s="1" t="s">
        <v>723</v>
      </c>
      <c r="C64" s="1" t="s">
        <v>1</v>
      </c>
      <c r="D64" s="1" t="s">
        <v>791</v>
      </c>
      <c r="E64" s="1" t="s">
        <v>772</v>
      </c>
      <c r="F64" s="169" t="s">
        <v>1000</v>
      </c>
      <c r="G64" s="247">
        <v>3</v>
      </c>
      <c r="H64" s="1" t="s">
        <v>867</v>
      </c>
      <c r="I64" s="215"/>
    </row>
    <row r="65" spans="1:9">
      <c r="A65" s="1" t="s">
        <v>701</v>
      </c>
      <c r="B65" s="1" t="s">
        <v>723</v>
      </c>
      <c r="C65" s="1" t="s">
        <v>1</v>
      </c>
      <c r="D65" s="1" t="s">
        <v>791</v>
      </c>
      <c r="E65" s="1" t="s">
        <v>801</v>
      </c>
      <c r="F65" s="169" t="s">
        <v>1000</v>
      </c>
      <c r="G65" s="247">
        <v>93</v>
      </c>
      <c r="H65" s="1" t="s">
        <v>960</v>
      </c>
      <c r="I65" s="166"/>
    </row>
    <row r="66" spans="1:9">
      <c r="A66" s="1" t="s">
        <v>701</v>
      </c>
      <c r="B66" s="1" t="s">
        <v>723</v>
      </c>
      <c r="C66" s="1" t="s">
        <v>1</v>
      </c>
      <c r="D66" s="1" t="s">
        <v>18</v>
      </c>
      <c r="E66" s="1" t="s">
        <v>780</v>
      </c>
      <c r="F66" s="247">
        <v>9</v>
      </c>
      <c r="G66" s="247">
        <v>10188</v>
      </c>
      <c r="H66" s="166" t="s">
        <v>957</v>
      </c>
      <c r="I66" s="166"/>
    </row>
    <row r="67" spans="1:9">
      <c r="A67" s="1" t="s">
        <v>701</v>
      </c>
      <c r="B67" s="1" t="s">
        <v>723</v>
      </c>
      <c r="C67" s="1" t="s">
        <v>2</v>
      </c>
      <c r="D67" s="1" t="s">
        <v>735</v>
      </c>
      <c r="E67" s="1" t="s">
        <v>715</v>
      </c>
      <c r="F67" s="169">
        <v>57</v>
      </c>
      <c r="G67" s="169">
        <v>1434</v>
      </c>
      <c r="H67" s="1" t="s">
        <v>826</v>
      </c>
      <c r="I67" s="166"/>
    </row>
    <row r="68" spans="1:9">
      <c r="A68" s="1" t="s">
        <v>701</v>
      </c>
      <c r="B68" s="1" t="s">
        <v>723</v>
      </c>
      <c r="C68" s="1" t="s">
        <v>2</v>
      </c>
      <c r="D68" s="1" t="s">
        <v>735</v>
      </c>
      <c r="E68" s="1" t="s">
        <v>716</v>
      </c>
      <c r="F68" s="169" t="s">
        <v>1000</v>
      </c>
      <c r="G68" s="247">
        <v>98</v>
      </c>
      <c r="H68" s="1" t="s">
        <v>827</v>
      </c>
      <c r="I68" s="215"/>
    </row>
    <row r="69" spans="1:9">
      <c r="A69" s="1" t="s">
        <v>701</v>
      </c>
      <c r="B69" s="1" t="s">
        <v>723</v>
      </c>
      <c r="C69" s="1" t="s">
        <v>2</v>
      </c>
      <c r="D69" s="1" t="s">
        <v>736</v>
      </c>
      <c r="E69" s="1" t="s">
        <v>717</v>
      </c>
      <c r="F69" s="247">
        <v>3</v>
      </c>
      <c r="G69" s="247">
        <v>1560</v>
      </c>
      <c r="H69" s="166" t="s">
        <v>825</v>
      </c>
      <c r="I69" s="215"/>
    </row>
    <row r="70" spans="1:9">
      <c r="A70" s="1" t="s">
        <v>701</v>
      </c>
      <c r="B70" s="1" t="s">
        <v>723</v>
      </c>
      <c r="C70" s="1" t="s">
        <v>3</v>
      </c>
      <c r="D70" s="1">
        <v>0</v>
      </c>
      <c r="E70" s="1" t="s">
        <v>715</v>
      </c>
      <c r="F70" s="169">
        <v>31</v>
      </c>
      <c r="G70" s="169" t="s">
        <v>21</v>
      </c>
      <c r="H70" s="1" t="s">
        <v>800</v>
      </c>
      <c r="I70" s="215"/>
    </row>
    <row r="71" spans="1:9">
      <c r="A71" s="1" t="s">
        <v>701</v>
      </c>
      <c r="B71" s="1" t="s">
        <v>723</v>
      </c>
      <c r="C71" s="1" t="s">
        <v>3</v>
      </c>
      <c r="D71" s="1">
        <v>0</v>
      </c>
      <c r="E71" s="1" t="s">
        <v>716</v>
      </c>
      <c r="F71" s="247">
        <v>7</v>
      </c>
      <c r="G71" s="169" t="s">
        <v>21</v>
      </c>
      <c r="H71" s="1" t="s">
        <v>798</v>
      </c>
      <c r="I71" s="215"/>
    </row>
    <row r="72" spans="1:9">
      <c r="A72" s="1" t="s">
        <v>701</v>
      </c>
      <c r="B72" s="1" t="s">
        <v>723</v>
      </c>
      <c r="C72" s="1" t="s">
        <v>3</v>
      </c>
      <c r="D72" s="1" t="s">
        <v>13</v>
      </c>
      <c r="E72" s="1" t="s">
        <v>717</v>
      </c>
      <c r="F72" s="169" t="s">
        <v>1000</v>
      </c>
      <c r="G72" s="169" t="s">
        <v>21</v>
      </c>
      <c r="H72" s="166" t="s">
        <v>799</v>
      </c>
      <c r="I72" s="215"/>
    </row>
    <row r="73" spans="1:9">
      <c r="A73" s="1" t="s">
        <v>701</v>
      </c>
      <c r="B73" s="1" t="s">
        <v>723</v>
      </c>
      <c r="C73" s="1" t="s">
        <v>3</v>
      </c>
      <c r="D73" s="1" t="s">
        <v>708</v>
      </c>
      <c r="E73" s="1" t="s">
        <v>717</v>
      </c>
      <c r="F73" s="169" t="s">
        <v>1000</v>
      </c>
      <c r="G73" s="169" t="s">
        <v>21</v>
      </c>
      <c r="H73" s="166" t="s">
        <v>806</v>
      </c>
      <c r="I73" s="215"/>
    </row>
    <row r="74" spans="1:9">
      <c r="A74" s="1" t="s">
        <v>701</v>
      </c>
      <c r="B74" s="1" t="s">
        <v>723</v>
      </c>
      <c r="C74" s="1" t="s">
        <v>3</v>
      </c>
      <c r="D74" s="1" t="s">
        <v>708</v>
      </c>
      <c r="E74" s="1" t="s">
        <v>776</v>
      </c>
      <c r="F74" s="169" t="s">
        <v>1000</v>
      </c>
      <c r="G74" s="169" t="s">
        <v>21</v>
      </c>
      <c r="H74" s="166" t="s">
        <v>805</v>
      </c>
      <c r="I74" s="215"/>
    </row>
    <row r="75" spans="1:9">
      <c r="A75" s="1" t="s">
        <v>701</v>
      </c>
      <c r="B75" s="1" t="s">
        <v>723</v>
      </c>
      <c r="C75" s="1" t="s">
        <v>3</v>
      </c>
      <c r="D75" s="1" t="s">
        <v>766</v>
      </c>
      <c r="E75" s="1" t="s">
        <v>801</v>
      </c>
      <c r="F75" s="169" t="s">
        <v>1000</v>
      </c>
      <c r="G75" s="169" t="s">
        <v>21</v>
      </c>
      <c r="H75" s="1" t="s">
        <v>802</v>
      </c>
      <c r="I75" s="215"/>
    </row>
    <row r="76" spans="1:9">
      <c r="A76" s="1" t="s">
        <v>701</v>
      </c>
      <c r="B76" s="1" t="s">
        <v>723</v>
      </c>
      <c r="C76" s="1" t="s">
        <v>3</v>
      </c>
      <c r="D76" s="1" t="s">
        <v>791</v>
      </c>
      <c r="E76" s="1" t="s">
        <v>801</v>
      </c>
      <c r="F76" s="169" t="s">
        <v>1000</v>
      </c>
      <c r="G76" s="169" t="s">
        <v>21</v>
      </c>
      <c r="H76" s="1" t="s">
        <v>803</v>
      </c>
      <c r="I76" s="215"/>
    </row>
    <row r="77" spans="1:9">
      <c r="A77" s="1" t="s">
        <v>701</v>
      </c>
      <c r="B77" s="1" t="s">
        <v>723</v>
      </c>
      <c r="C77" s="1" t="s">
        <v>3</v>
      </c>
      <c r="D77" s="1" t="s">
        <v>18</v>
      </c>
      <c r="E77" s="1" t="s">
        <v>780</v>
      </c>
      <c r="F77" s="169" t="s">
        <v>1000</v>
      </c>
      <c r="G77" s="169" t="s">
        <v>21</v>
      </c>
      <c r="H77" s="166" t="s">
        <v>804</v>
      </c>
      <c r="I77" s="215"/>
    </row>
    <row r="78" spans="1:9">
      <c r="A78" s="1" t="s">
        <v>701</v>
      </c>
      <c r="B78" s="1" t="s">
        <v>723</v>
      </c>
      <c r="C78" s="1" t="s">
        <v>3</v>
      </c>
      <c r="D78" s="1" t="s">
        <v>9</v>
      </c>
      <c r="E78" s="1" t="s">
        <v>715</v>
      </c>
      <c r="F78" s="169" t="s">
        <v>21</v>
      </c>
      <c r="G78" s="169">
        <v>4426</v>
      </c>
      <c r="H78" s="1" t="s">
        <v>768</v>
      </c>
      <c r="I78" s="215"/>
    </row>
    <row r="79" spans="1:9">
      <c r="A79" s="1" t="s">
        <v>701</v>
      </c>
      <c r="B79" s="1" t="s">
        <v>723</v>
      </c>
      <c r="C79" s="1" t="s">
        <v>3</v>
      </c>
      <c r="D79" s="1" t="s">
        <v>9</v>
      </c>
      <c r="E79" s="1" t="s">
        <v>716</v>
      </c>
      <c r="F79" s="169" t="s">
        <v>21</v>
      </c>
      <c r="G79" s="247">
        <v>156</v>
      </c>
      <c r="H79" s="1" t="s">
        <v>709</v>
      </c>
      <c r="I79" s="215"/>
    </row>
    <row r="80" spans="1:9">
      <c r="A80" s="1" t="s">
        <v>701</v>
      </c>
      <c r="B80" s="1" t="s">
        <v>723</v>
      </c>
      <c r="C80" s="1" t="s">
        <v>3</v>
      </c>
      <c r="D80" s="1" t="s">
        <v>14</v>
      </c>
      <c r="E80" s="1" t="s">
        <v>717</v>
      </c>
      <c r="F80" s="169" t="s">
        <v>21</v>
      </c>
      <c r="G80" s="247">
        <v>5578</v>
      </c>
      <c r="H80" s="166" t="s">
        <v>823</v>
      </c>
      <c r="I80" s="215"/>
    </row>
    <row r="81" spans="1:9">
      <c r="A81" s="1" t="s">
        <v>701</v>
      </c>
      <c r="B81" s="1" t="s">
        <v>723</v>
      </c>
      <c r="C81" s="1" t="s">
        <v>3</v>
      </c>
      <c r="D81" s="1" t="s">
        <v>704</v>
      </c>
      <c r="E81" s="1" t="s">
        <v>716</v>
      </c>
      <c r="F81" s="169" t="s">
        <v>21</v>
      </c>
      <c r="G81" s="247">
        <v>932</v>
      </c>
      <c r="H81" s="166" t="s">
        <v>797</v>
      </c>
      <c r="I81" s="215"/>
    </row>
    <row r="82" spans="1:9">
      <c r="A82" s="1" t="s">
        <v>701</v>
      </c>
      <c r="B82" s="1" t="s">
        <v>723</v>
      </c>
      <c r="C82" s="1" t="s">
        <v>916</v>
      </c>
      <c r="D82" s="1" t="s">
        <v>737</v>
      </c>
      <c r="E82" s="1" t="s">
        <v>715</v>
      </c>
      <c r="F82" s="169">
        <v>107</v>
      </c>
      <c r="G82" s="169">
        <v>2338</v>
      </c>
      <c r="H82" s="1" t="s">
        <v>828</v>
      </c>
      <c r="I82" s="215"/>
    </row>
    <row r="83" spans="1:9">
      <c r="A83" s="1" t="s">
        <v>701</v>
      </c>
      <c r="B83" s="1" t="s">
        <v>723</v>
      </c>
      <c r="C83" s="1" t="s">
        <v>916</v>
      </c>
      <c r="D83" s="1" t="s">
        <v>737</v>
      </c>
      <c r="E83" s="1" t="s">
        <v>716</v>
      </c>
      <c r="F83" s="247">
        <v>4</v>
      </c>
      <c r="G83" s="247">
        <v>798</v>
      </c>
      <c r="H83" s="1" t="s">
        <v>829</v>
      </c>
      <c r="I83" s="215"/>
    </row>
    <row r="84" spans="1:9">
      <c r="A84" s="1" t="s">
        <v>701</v>
      </c>
      <c r="B84" s="1" t="s">
        <v>723</v>
      </c>
      <c r="C84" s="1" t="s">
        <v>916</v>
      </c>
      <c r="D84" s="1" t="s">
        <v>738</v>
      </c>
      <c r="E84" s="1" t="s">
        <v>717</v>
      </c>
      <c r="F84" s="247">
        <v>4</v>
      </c>
      <c r="G84" s="247">
        <v>2342</v>
      </c>
      <c r="H84" s="166" t="s">
        <v>832</v>
      </c>
    </row>
    <row r="85" spans="1:9">
      <c r="A85" s="1" t="s">
        <v>701</v>
      </c>
      <c r="B85" s="1" t="s">
        <v>723</v>
      </c>
      <c r="C85" s="1" t="s">
        <v>4</v>
      </c>
      <c r="D85" s="1" t="s">
        <v>739</v>
      </c>
      <c r="E85" s="1" t="s">
        <v>715</v>
      </c>
      <c r="F85" s="169">
        <v>27</v>
      </c>
      <c r="G85" s="169">
        <v>1967</v>
      </c>
      <c r="H85" s="1" t="s">
        <v>830</v>
      </c>
    </row>
    <row r="86" spans="1:9">
      <c r="A86" s="1" t="s">
        <v>701</v>
      </c>
      <c r="B86" s="1" t="s">
        <v>723</v>
      </c>
      <c r="C86" s="1" t="s">
        <v>4</v>
      </c>
      <c r="D86" s="1" t="s">
        <v>739</v>
      </c>
      <c r="E86" s="1" t="s">
        <v>716</v>
      </c>
      <c r="F86" s="169" t="s">
        <v>1000</v>
      </c>
      <c r="G86" s="247">
        <v>311</v>
      </c>
      <c r="H86" s="1" t="s">
        <v>831</v>
      </c>
    </row>
    <row r="87" spans="1:9">
      <c r="A87" s="1" t="s">
        <v>701</v>
      </c>
      <c r="B87" s="1" t="s">
        <v>723</v>
      </c>
      <c r="C87" s="1" t="s">
        <v>4</v>
      </c>
      <c r="D87" s="1" t="s">
        <v>740</v>
      </c>
      <c r="E87" s="1" t="s">
        <v>717</v>
      </c>
      <c r="F87" s="169" t="s">
        <v>1000</v>
      </c>
      <c r="G87" s="247">
        <v>3111</v>
      </c>
      <c r="H87" s="166" t="s">
        <v>833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75" zoomScaleNormal="75" zoomScalePageLayoutView="75" workbookViewId="0">
      <selection sqref="A1:XFD1"/>
    </sheetView>
  </sheetViews>
  <sheetFormatPr baseColWidth="10" defaultColWidth="10.83203125" defaultRowHeight="15" x14ac:dyDescent="0"/>
  <cols>
    <col min="1" max="1" width="4.5" style="12" bestFit="1" customWidth="1"/>
    <col min="2" max="2" width="6.33203125" style="12" bestFit="1" customWidth="1"/>
    <col min="3" max="3" width="7" style="163" bestFit="1" customWidth="1"/>
    <col min="4" max="4" width="11.1640625" style="163" bestFit="1" customWidth="1"/>
    <col min="5" max="5" width="13.5" style="163" bestFit="1" customWidth="1"/>
    <col min="6" max="6" width="7" style="157" bestFit="1" customWidth="1"/>
    <col min="7" max="7" width="8.6640625" style="157" bestFit="1" customWidth="1"/>
    <col min="8" max="8" width="108.1640625" style="12" customWidth="1"/>
    <col min="9" max="16384" width="10.83203125" style="163"/>
  </cols>
  <sheetData>
    <row r="1" spans="1:11">
      <c r="A1" s="11" t="s">
        <v>1057</v>
      </c>
      <c r="B1" s="11" t="s">
        <v>1058</v>
      </c>
      <c r="C1" s="11" t="s">
        <v>22</v>
      </c>
      <c r="D1" s="167" t="s">
        <v>705</v>
      </c>
      <c r="E1" s="167" t="s">
        <v>706</v>
      </c>
      <c r="F1" s="11" t="s">
        <v>1059</v>
      </c>
      <c r="G1" s="11" t="s">
        <v>1060</v>
      </c>
      <c r="H1" s="168" t="s">
        <v>719</v>
      </c>
      <c r="I1" s="1"/>
      <c r="J1" s="12"/>
      <c r="K1" s="12"/>
    </row>
    <row r="2" spans="1:11" s="164" customFormat="1">
      <c r="A2" s="1" t="s">
        <v>702</v>
      </c>
      <c r="B2" s="1" t="s">
        <v>723</v>
      </c>
      <c r="C2" s="18" t="s">
        <v>0</v>
      </c>
      <c r="D2" s="18" t="s">
        <v>703</v>
      </c>
      <c r="E2" s="18" t="s">
        <v>715</v>
      </c>
      <c r="F2" s="169">
        <v>2113</v>
      </c>
      <c r="G2" s="169">
        <v>7859</v>
      </c>
      <c r="H2" s="169" t="s">
        <v>769</v>
      </c>
      <c r="I2" s="1"/>
    </row>
    <row r="3" spans="1:11" s="164" customFormat="1">
      <c r="A3" s="1" t="s">
        <v>702</v>
      </c>
      <c r="B3" s="1" t="s">
        <v>723</v>
      </c>
      <c r="C3" s="18" t="s">
        <v>0</v>
      </c>
      <c r="D3" s="18" t="s">
        <v>704</v>
      </c>
      <c r="E3" s="18" t="s">
        <v>716</v>
      </c>
      <c r="F3" s="169">
        <v>1714</v>
      </c>
      <c r="G3" s="169">
        <v>5998</v>
      </c>
      <c r="H3" s="174" t="s">
        <v>720</v>
      </c>
    </row>
    <row r="4" spans="1:11" s="165" customFormat="1">
      <c r="A4" s="1" t="s">
        <v>702</v>
      </c>
      <c r="B4" s="1" t="s">
        <v>723</v>
      </c>
      <c r="C4" s="18" t="s">
        <v>0</v>
      </c>
      <c r="D4" s="18" t="s">
        <v>704</v>
      </c>
      <c r="E4" s="18" t="s">
        <v>717</v>
      </c>
      <c r="F4" s="177">
        <v>159</v>
      </c>
      <c r="G4" s="177">
        <v>3027</v>
      </c>
      <c r="H4" s="159" t="s">
        <v>781</v>
      </c>
      <c r="I4" s="12" t="s">
        <v>789</v>
      </c>
    </row>
    <row r="5" spans="1:11" s="164" customFormat="1">
      <c r="A5" s="1" t="s">
        <v>702</v>
      </c>
      <c r="B5" s="1" t="s">
        <v>723</v>
      </c>
      <c r="C5" s="18" t="s">
        <v>1</v>
      </c>
      <c r="D5" s="18">
        <v>0</v>
      </c>
      <c r="E5" s="18" t="s">
        <v>715</v>
      </c>
      <c r="F5" s="169">
        <v>1395</v>
      </c>
      <c r="G5" s="169">
        <v>14299</v>
      </c>
      <c r="H5" s="169" t="s">
        <v>943</v>
      </c>
      <c r="I5" s="1" t="s">
        <v>944</v>
      </c>
    </row>
    <row r="6" spans="1:11" s="164" customFormat="1">
      <c r="A6" s="1" t="s">
        <v>702</v>
      </c>
      <c r="B6" s="1" t="s">
        <v>723</v>
      </c>
      <c r="C6" s="18" t="s">
        <v>1</v>
      </c>
      <c r="D6" s="18">
        <v>0</v>
      </c>
      <c r="E6" s="18" t="s">
        <v>716</v>
      </c>
      <c r="F6" s="169">
        <v>951</v>
      </c>
      <c r="G6" s="169">
        <v>8797</v>
      </c>
      <c r="H6" s="169" t="s">
        <v>945</v>
      </c>
      <c r="I6" s="1" t="s">
        <v>944</v>
      </c>
    </row>
    <row r="7" spans="1:11" s="164" customFormat="1">
      <c r="A7" s="1" t="s">
        <v>702</v>
      </c>
      <c r="B7" s="1" t="s">
        <v>723</v>
      </c>
      <c r="C7" s="18" t="s">
        <v>1</v>
      </c>
      <c r="D7" s="18" t="s">
        <v>708</v>
      </c>
      <c r="E7" s="18" t="s">
        <v>715</v>
      </c>
      <c r="F7" s="169" t="s">
        <v>1000</v>
      </c>
      <c r="G7" s="169" t="s">
        <v>1000</v>
      </c>
      <c r="H7" s="169" t="s">
        <v>955</v>
      </c>
    </row>
    <row r="8" spans="1:11" s="165" customFormat="1">
      <c r="A8" s="1" t="s">
        <v>702</v>
      </c>
      <c r="B8" s="1" t="s">
        <v>723</v>
      </c>
      <c r="C8" s="18" t="s">
        <v>1</v>
      </c>
      <c r="D8" s="18" t="s">
        <v>708</v>
      </c>
      <c r="E8" s="18" t="s">
        <v>776</v>
      </c>
      <c r="F8" s="169">
        <v>1</v>
      </c>
      <c r="G8" s="169">
        <v>47</v>
      </c>
      <c r="H8" s="169" t="s">
        <v>873</v>
      </c>
      <c r="I8" s="164"/>
    </row>
    <row r="9" spans="1:11" s="165" customFormat="1">
      <c r="A9" s="1" t="s">
        <v>702</v>
      </c>
      <c r="B9" s="1" t="s">
        <v>723</v>
      </c>
      <c r="C9" s="18" t="s">
        <v>1</v>
      </c>
      <c r="D9" s="18" t="s">
        <v>13</v>
      </c>
      <c r="E9" s="18" t="s">
        <v>717</v>
      </c>
      <c r="F9" s="177">
        <v>35</v>
      </c>
      <c r="G9" s="177">
        <v>503</v>
      </c>
      <c r="H9" s="159" t="s">
        <v>743</v>
      </c>
    </row>
    <row r="10" spans="1:11" s="165" customFormat="1">
      <c r="A10" s="1" t="s">
        <v>702</v>
      </c>
      <c r="B10" s="1" t="s">
        <v>723</v>
      </c>
      <c r="C10" s="18" t="s">
        <v>1</v>
      </c>
      <c r="D10" s="18" t="s">
        <v>708</v>
      </c>
      <c r="E10" s="18" t="s">
        <v>717</v>
      </c>
      <c r="F10" s="177">
        <v>49</v>
      </c>
      <c r="G10" s="177">
        <v>473</v>
      </c>
      <c r="H10" s="159" t="s">
        <v>744</v>
      </c>
    </row>
    <row r="11" spans="1:11" s="164" customFormat="1">
      <c r="A11" s="1" t="s">
        <v>702</v>
      </c>
      <c r="B11" s="1" t="s">
        <v>723</v>
      </c>
      <c r="C11" s="18" t="s">
        <v>1</v>
      </c>
      <c r="D11" s="18" t="s">
        <v>18</v>
      </c>
      <c r="E11" s="18" t="s">
        <v>780</v>
      </c>
      <c r="F11" s="177">
        <v>29</v>
      </c>
      <c r="G11" s="177">
        <v>3910</v>
      </c>
      <c r="H11" s="159" t="s">
        <v>941</v>
      </c>
      <c r="I11" s="12" t="s">
        <v>789</v>
      </c>
    </row>
    <row r="12" spans="1:11" s="164" customFormat="1">
      <c r="A12" s="1" t="s">
        <v>702</v>
      </c>
      <c r="B12" s="1" t="s">
        <v>723</v>
      </c>
      <c r="C12" s="18" t="s">
        <v>2</v>
      </c>
      <c r="D12" s="18" t="s">
        <v>735</v>
      </c>
      <c r="E12" s="18" t="s">
        <v>715</v>
      </c>
      <c r="F12" s="169">
        <v>311</v>
      </c>
      <c r="G12" s="169">
        <v>1787</v>
      </c>
      <c r="H12" s="169" t="s">
        <v>926</v>
      </c>
    </row>
    <row r="13" spans="1:11" s="165" customFormat="1">
      <c r="A13" s="1" t="s">
        <v>702</v>
      </c>
      <c r="B13" s="1" t="s">
        <v>723</v>
      </c>
      <c r="C13" s="18" t="s">
        <v>2</v>
      </c>
      <c r="D13" s="18" t="s">
        <v>735</v>
      </c>
      <c r="E13" s="18" t="s">
        <v>716</v>
      </c>
      <c r="F13" s="169">
        <v>209</v>
      </c>
      <c r="G13" s="169">
        <v>1196</v>
      </c>
      <c r="H13" s="174" t="s">
        <v>938</v>
      </c>
      <c r="I13" s="164"/>
    </row>
    <row r="14" spans="1:11" s="164" customFormat="1">
      <c r="A14" s="1" t="s">
        <v>702</v>
      </c>
      <c r="B14" s="1" t="s">
        <v>723</v>
      </c>
      <c r="C14" s="18" t="s">
        <v>2</v>
      </c>
      <c r="D14" s="18" t="s">
        <v>736</v>
      </c>
      <c r="E14" s="18" t="s">
        <v>717</v>
      </c>
      <c r="F14" s="177">
        <v>21</v>
      </c>
      <c r="G14" s="177">
        <v>617</v>
      </c>
      <c r="H14" s="159" t="s">
        <v>788</v>
      </c>
      <c r="I14" s="12" t="s">
        <v>789</v>
      </c>
    </row>
    <row r="15" spans="1:11" s="164" customFormat="1">
      <c r="A15" s="1" t="s">
        <v>702</v>
      </c>
      <c r="B15" s="1" t="s">
        <v>723</v>
      </c>
      <c r="C15" s="18" t="s">
        <v>3</v>
      </c>
      <c r="D15" s="18">
        <v>0</v>
      </c>
      <c r="E15" s="18" t="s">
        <v>715</v>
      </c>
      <c r="F15" s="169">
        <v>621</v>
      </c>
      <c r="G15" s="169" t="s">
        <v>21</v>
      </c>
      <c r="H15" s="169" t="s">
        <v>943</v>
      </c>
      <c r="I15" s="1" t="s">
        <v>944</v>
      </c>
    </row>
    <row r="16" spans="1:11" s="164" customFormat="1">
      <c r="A16" s="1" t="s">
        <v>702</v>
      </c>
      <c r="B16" s="1" t="s">
        <v>723</v>
      </c>
      <c r="C16" s="18" t="s">
        <v>3</v>
      </c>
      <c r="D16" s="18">
        <v>0</v>
      </c>
      <c r="E16" s="18" t="s">
        <v>716</v>
      </c>
      <c r="F16" s="169">
        <v>637</v>
      </c>
      <c r="G16" s="169" t="s">
        <v>21</v>
      </c>
      <c r="H16" s="169" t="s">
        <v>945</v>
      </c>
      <c r="I16" s="1" t="s">
        <v>944</v>
      </c>
    </row>
    <row r="17" spans="1:9" s="165" customFormat="1">
      <c r="A17" s="1" t="s">
        <v>702</v>
      </c>
      <c r="B17" s="1" t="s">
        <v>723</v>
      </c>
      <c r="C17" s="18" t="s">
        <v>3</v>
      </c>
      <c r="D17" s="18" t="s">
        <v>708</v>
      </c>
      <c r="E17" s="18" t="s">
        <v>716</v>
      </c>
      <c r="F17" s="169" t="s">
        <v>1000</v>
      </c>
      <c r="G17" s="169" t="s">
        <v>21</v>
      </c>
      <c r="H17" s="169" t="s">
        <v>873</v>
      </c>
      <c r="I17" s="164"/>
    </row>
    <row r="18" spans="1:9" s="165" customFormat="1">
      <c r="A18" s="1" t="s">
        <v>702</v>
      </c>
      <c r="B18" s="1" t="s">
        <v>723</v>
      </c>
      <c r="C18" s="18" t="s">
        <v>3</v>
      </c>
      <c r="D18" s="18" t="s">
        <v>13</v>
      </c>
      <c r="E18" s="18" t="s">
        <v>717</v>
      </c>
      <c r="F18" s="177">
        <v>9</v>
      </c>
      <c r="G18" s="169" t="s">
        <v>21</v>
      </c>
      <c r="H18" s="159" t="s">
        <v>743</v>
      </c>
    </row>
    <row r="19" spans="1:9" s="165" customFormat="1">
      <c r="A19" s="1" t="s">
        <v>702</v>
      </c>
      <c r="B19" s="1" t="s">
        <v>723</v>
      </c>
      <c r="C19" s="18" t="s">
        <v>3</v>
      </c>
      <c r="D19" s="18" t="s">
        <v>708</v>
      </c>
      <c r="E19" s="18" t="s">
        <v>717</v>
      </c>
      <c r="F19" s="177">
        <v>18</v>
      </c>
      <c r="G19" s="169" t="s">
        <v>21</v>
      </c>
      <c r="H19" s="159" t="s">
        <v>744</v>
      </c>
    </row>
    <row r="20" spans="1:9" s="164" customFormat="1">
      <c r="A20" s="1" t="s">
        <v>702</v>
      </c>
      <c r="B20" s="1" t="s">
        <v>723</v>
      </c>
      <c r="C20" s="18" t="s">
        <v>3</v>
      </c>
      <c r="D20" s="18" t="s">
        <v>18</v>
      </c>
      <c r="E20" s="18" t="s">
        <v>780</v>
      </c>
      <c r="F20" s="177">
        <v>4</v>
      </c>
      <c r="G20" s="169" t="s">
        <v>21</v>
      </c>
      <c r="H20" s="159" t="s">
        <v>942</v>
      </c>
      <c r="I20" s="12" t="s">
        <v>789</v>
      </c>
    </row>
    <row r="21" spans="1:9" s="164" customFormat="1">
      <c r="A21" s="1" t="s">
        <v>702</v>
      </c>
      <c r="B21" s="1" t="s">
        <v>723</v>
      </c>
      <c r="C21" s="18" t="s">
        <v>3</v>
      </c>
      <c r="D21" s="18" t="s">
        <v>703</v>
      </c>
      <c r="E21" s="18" t="s">
        <v>715</v>
      </c>
      <c r="F21" s="169" t="s">
        <v>21</v>
      </c>
      <c r="G21" s="169">
        <v>7369</v>
      </c>
      <c r="H21" s="169" t="s">
        <v>769</v>
      </c>
    </row>
    <row r="22" spans="1:9" s="165" customFormat="1">
      <c r="A22" s="1" t="s">
        <v>702</v>
      </c>
      <c r="B22" s="1" t="s">
        <v>723</v>
      </c>
      <c r="C22" s="18" t="s">
        <v>3</v>
      </c>
      <c r="D22" s="18" t="s">
        <v>704</v>
      </c>
      <c r="E22" s="18" t="s">
        <v>716</v>
      </c>
      <c r="F22" s="169" t="s">
        <v>21</v>
      </c>
      <c r="G22" s="169">
        <v>7858</v>
      </c>
      <c r="H22" s="174" t="s">
        <v>720</v>
      </c>
      <c r="I22" s="164"/>
    </row>
    <row r="23" spans="1:9" s="164" customFormat="1">
      <c r="A23" s="1" t="s">
        <v>702</v>
      </c>
      <c r="B23" s="1" t="s">
        <v>723</v>
      </c>
      <c r="C23" s="18" t="s">
        <v>3</v>
      </c>
      <c r="D23" s="18" t="s">
        <v>704</v>
      </c>
      <c r="E23" s="18" t="s">
        <v>717</v>
      </c>
      <c r="F23" s="169" t="s">
        <v>21</v>
      </c>
      <c r="G23" s="177">
        <v>2876</v>
      </c>
      <c r="H23" s="159" t="s">
        <v>781</v>
      </c>
      <c r="I23" s="12" t="s">
        <v>789</v>
      </c>
    </row>
    <row r="24" spans="1:9" s="164" customFormat="1">
      <c r="A24" s="1" t="s">
        <v>702</v>
      </c>
      <c r="B24" s="1" t="s">
        <v>723</v>
      </c>
      <c r="C24" s="18" t="s">
        <v>916</v>
      </c>
      <c r="D24" s="18" t="s">
        <v>737</v>
      </c>
      <c r="E24" s="18" t="s">
        <v>715</v>
      </c>
      <c r="F24" s="169">
        <v>383</v>
      </c>
      <c r="G24" s="169">
        <v>3813</v>
      </c>
      <c r="H24" s="169" t="s">
        <v>927</v>
      </c>
    </row>
    <row r="25" spans="1:9" s="165" customFormat="1">
      <c r="A25" s="1" t="s">
        <v>702</v>
      </c>
      <c r="B25" s="1" t="s">
        <v>723</v>
      </c>
      <c r="C25" s="18" t="s">
        <v>916</v>
      </c>
      <c r="D25" s="18" t="s">
        <v>737</v>
      </c>
      <c r="E25" s="18" t="s">
        <v>716</v>
      </c>
      <c r="F25" s="169">
        <v>365</v>
      </c>
      <c r="G25" s="169">
        <v>4612</v>
      </c>
      <c r="H25" s="169" t="s">
        <v>937</v>
      </c>
      <c r="I25" s="164"/>
    </row>
    <row r="26" spans="1:9" s="164" customFormat="1">
      <c r="A26" s="1" t="s">
        <v>702</v>
      </c>
      <c r="B26" s="1" t="s">
        <v>723</v>
      </c>
      <c r="C26" s="18" t="s">
        <v>916</v>
      </c>
      <c r="D26" s="18" t="s">
        <v>738</v>
      </c>
      <c r="E26" s="18" t="s">
        <v>717</v>
      </c>
      <c r="F26" s="177">
        <v>31</v>
      </c>
      <c r="G26" s="177">
        <v>1271</v>
      </c>
      <c r="H26" s="159" t="s">
        <v>786</v>
      </c>
      <c r="I26" s="12" t="s">
        <v>789</v>
      </c>
    </row>
    <row r="27" spans="1:9" s="157" customFormat="1">
      <c r="A27" s="1" t="s">
        <v>702</v>
      </c>
      <c r="B27" s="1" t="s">
        <v>723</v>
      </c>
      <c r="C27" s="18" t="s">
        <v>4</v>
      </c>
      <c r="D27" s="18" t="s">
        <v>739</v>
      </c>
      <c r="E27" s="18" t="s">
        <v>715</v>
      </c>
      <c r="F27" s="169">
        <v>113</v>
      </c>
      <c r="G27" s="169">
        <v>3874</v>
      </c>
      <c r="H27" s="169" t="s">
        <v>936</v>
      </c>
      <c r="I27" s="164"/>
    </row>
    <row r="28" spans="1:9">
      <c r="A28" s="1" t="s">
        <v>702</v>
      </c>
      <c r="B28" s="1" t="s">
        <v>723</v>
      </c>
      <c r="C28" s="18" t="s">
        <v>4</v>
      </c>
      <c r="D28" s="1" t="s">
        <v>739</v>
      </c>
      <c r="E28" s="18" t="s">
        <v>716</v>
      </c>
      <c r="F28" s="169">
        <v>84</v>
      </c>
      <c r="G28" s="169">
        <v>3826</v>
      </c>
      <c r="H28" s="169" t="s">
        <v>935</v>
      </c>
      <c r="I28" s="157"/>
    </row>
    <row r="29" spans="1:9" s="157" customFormat="1">
      <c r="A29" s="1" t="s">
        <v>702</v>
      </c>
      <c r="B29" s="1" t="s">
        <v>723</v>
      </c>
      <c r="C29" s="1" t="s">
        <v>4</v>
      </c>
      <c r="D29" s="1" t="s">
        <v>740</v>
      </c>
      <c r="E29" s="1" t="s">
        <v>717</v>
      </c>
      <c r="F29" s="177">
        <v>7</v>
      </c>
      <c r="G29" s="177">
        <v>1178</v>
      </c>
      <c r="H29" s="166" t="s">
        <v>787</v>
      </c>
      <c r="I29" s="12" t="s">
        <v>789</v>
      </c>
    </row>
    <row r="30" spans="1:9" s="1" customFormat="1">
      <c r="A30" s="1" t="s">
        <v>8</v>
      </c>
      <c r="B30" s="1" t="s">
        <v>723</v>
      </c>
      <c r="C30" s="1" t="s">
        <v>0</v>
      </c>
      <c r="D30" s="1" t="s">
        <v>703</v>
      </c>
      <c r="E30" s="1" t="s">
        <v>715</v>
      </c>
      <c r="F30" s="169">
        <v>296</v>
      </c>
      <c r="G30" s="169" t="s">
        <v>1000</v>
      </c>
      <c r="H30" s="169" t="s">
        <v>769</v>
      </c>
      <c r="I30" s="164"/>
    </row>
    <row r="31" spans="1:9">
      <c r="A31" s="1" t="s">
        <v>8</v>
      </c>
      <c r="B31" s="1" t="s">
        <v>723</v>
      </c>
      <c r="C31" s="18" t="s">
        <v>0</v>
      </c>
      <c r="D31" s="18" t="s">
        <v>704</v>
      </c>
      <c r="E31" s="18" t="s">
        <v>716</v>
      </c>
      <c r="F31" s="169">
        <v>283</v>
      </c>
      <c r="G31" s="169" t="s">
        <v>1000</v>
      </c>
      <c r="H31" s="174" t="s">
        <v>720</v>
      </c>
      <c r="I31" s="1"/>
    </row>
    <row r="32" spans="1:9" s="157" customFormat="1">
      <c r="A32" s="1" t="s">
        <v>8</v>
      </c>
      <c r="B32" s="1" t="s">
        <v>723</v>
      </c>
      <c r="C32" s="18" t="s">
        <v>0</v>
      </c>
      <c r="D32" s="18" t="s">
        <v>704</v>
      </c>
      <c r="E32" s="18" t="s">
        <v>717</v>
      </c>
      <c r="F32" s="177">
        <v>96</v>
      </c>
      <c r="G32" s="169" t="s">
        <v>1000</v>
      </c>
      <c r="H32" s="159" t="s">
        <v>930</v>
      </c>
      <c r="I32" s="163"/>
    </row>
    <row r="33" spans="1:9" s="157" customFormat="1">
      <c r="A33" s="1" t="s">
        <v>8</v>
      </c>
      <c r="B33" s="1" t="s">
        <v>723</v>
      </c>
      <c r="C33" s="18" t="s">
        <v>1</v>
      </c>
      <c r="D33" s="18">
        <v>0</v>
      </c>
      <c r="E33" s="18" t="s">
        <v>715</v>
      </c>
      <c r="F33" s="169">
        <v>271</v>
      </c>
      <c r="G33" s="169" t="s">
        <v>1000</v>
      </c>
      <c r="H33" s="169" t="s">
        <v>940</v>
      </c>
      <c r="I33" s="157" t="s">
        <v>1003</v>
      </c>
    </row>
    <row r="34" spans="1:9" s="157" customFormat="1">
      <c r="A34" s="1" t="s">
        <v>8</v>
      </c>
      <c r="B34" s="1" t="s">
        <v>723</v>
      </c>
      <c r="C34" s="18" t="s">
        <v>1</v>
      </c>
      <c r="D34" s="18">
        <v>0</v>
      </c>
      <c r="E34" s="18" t="s">
        <v>716</v>
      </c>
      <c r="F34" s="169">
        <v>100</v>
      </c>
      <c r="G34" s="169" t="s">
        <v>1000</v>
      </c>
      <c r="H34" s="169" t="s">
        <v>939</v>
      </c>
    </row>
    <row r="35" spans="1:9" s="157" customFormat="1">
      <c r="A35" s="1" t="s">
        <v>8</v>
      </c>
      <c r="B35" s="1" t="s">
        <v>723</v>
      </c>
      <c r="C35" s="18" t="s">
        <v>1</v>
      </c>
      <c r="D35" s="18" t="s">
        <v>708</v>
      </c>
      <c r="E35" s="18" t="s">
        <v>715</v>
      </c>
      <c r="F35" s="169" t="s">
        <v>1000</v>
      </c>
      <c r="G35" s="169" t="s">
        <v>1000</v>
      </c>
      <c r="H35" s="169" t="s">
        <v>955</v>
      </c>
    </row>
    <row r="36" spans="1:9" s="157" customFormat="1">
      <c r="A36" s="1" t="s">
        <v>8</v>
      </c>
      <c r="B36" s="1" t="s">
        <v>723</v>
      </c>
      <c r="C36" s="18" t="s">
        <v>1</v>
      </c>
      <c r="D36" s="18" t="s">
        <v>708</v>
      </c>
      <c r="E36" s="18" t="s">
        <v>776</v>
      </c>
      <c r="F36" s="169">
        <v>24</v>
      </c>
      <c r="G36" s="169" t="s">
        <v>1000</v>
      </c>
      <c r="H36" s="169" t="s">
        <v>873</v>
      </c>
    </row>
    <row r="37" spans="1:9" s="157" customFormat="1">
      <c r="A37" s="1" t="s">
        <v>8</v>
      </c>
      <c r="B37" s="1" t="s">
        <v>723</v>
      </c>
      <c r="C37" s="18" t="s">
        <v>1</v>
      </c>
      <c r="D37" s="18" t="s">
        <v>13</v>
      </c>
      <c r="E37" s="18" t="s">
        <v>717</v>
      </c>
      <c r="F37" s="169" t="s">
        <v>1000</v>
      </c>
      <c r="G37" s="169" t="s">
        <v>1000</v>
      </c>
      <c r="H37" s="159" t="s">
        <v>743</v>
      </c>
    </row>
    <row r="38" spans="1:9" s="157" customFormat="1">
      <c r="A38" s="1" t="s">
        <v>8</v>
      </c>
      <c r="B38" s="1" t="s">
        <v>723</v>
      </c>
      <c r="C38" s="18" t="s">
        <v>1</v>
      </c>
      <c r="D38" s="18" t="s">
        <v>708</v>
      </c>
      <c r="E38" s="18" t="s">
        <v>717</v>
      </c>
      <c r="F38" s="171">
        <v>100</v>
      </c>
      <c r="G38" s="169" t="s">
        <v>1000</v>
      </c>
      <c r="H38" s="159" t="s">
        <v>931</v>
      </c>
    </row>
    <row r="39" spans="1:9" s="157" customFormat="1">
      <c r="A39" s="1" t="s">
        <v>8</v>
      </c>
      <c r="B39" s="1" t="s">
        <v>723</v>
      </c>
      <c r="C39" s="18" t="s">
        <v>1</v>
      </c>
      <c r="D39" s="18" t="s">
        <v>18</v>
      </c>
      <c r="E39" s="18" t="s">
        <v>780</v>
      </c>
      <c r="F39" s="171">
        <v>1</v>
      </c>
      <c r="G39" s="169" t="s">
        <v>1000</v>
      </c>
      <c r="H39" s="159" t="s">
        <v>932</v>
      </c>
      <c r="I39" s="157" t="s">
        <v>934</v>
      </c>
    </row>
    <row r="40" spans="1:9" s="157" customFormat="1">
      <c r="A40" s="1" t="s">
        <v>8</v>
      </c>
      <c r="B40" s="1" t="s">
        <v>723</v>
      </c>
      <c r="C40" s="18" t="s">
        <v>2</v>
      </c>
      <c r="D40" s="18" t="s">
        <v>735</v>
      </c>
      <c r="E40" s="18" t="s">
        <v>715</v>
      </c>
      <c r="F40" s="169">
        <v>32</v>
      </c>
      <c r="G40" s="169" t="s">
        <v>1000</v>
      </c>
      <c r="H40" s="169" t="s">
        <v>926</v>
      </c>
    </row>
    <row r="41" spans="1:9" s="157" customFormat="1">
      <c r="A41" s="1" t="s">
        <v>8</v>
      </c>
      <c r="B41" s="1" t="s">
        <v>723</v>
      </c>
      <c r="C41" s="18" t="s">
        <v>2</v>
      </c>
      <c r="D41" s="18" t="s">
        <v>735</v>
      </c>
      <c r="E41" s="18" t="s">
        <v>716</v>
      </c>
      <c r="F41" s="169">
        <v>26</v>
      </c>
      <c r="G41" s="169" t="s">
        <v>1000</v>
      </c>
      <c r="H41" s="174" t="s">
        <v>938</v>
      </c>
    </row>
    <row r="42" spans="1:9" s="157" customFormat="1">
      <c r="A42" s="1" t="s">
        <v>8</v>
      </c>
      <c r="B42" s="1" t="s">
        <v>723</v>
      </c>
      <c r="C42" s="18" t="s">
        <v>2</v>
      </c>
      <c r="D42" s="18" t="s">
        <v>736</v>
      </c>
      <c r="E42" s="18" t="s">
        <v>717</v>
      </c>
      <c r="F42" s="171">
        <v>12</v>
      </c>
      <c r="G42" s="169" t="s">
        <v>1000</v>
      </c>
      <c r="H42" s="159" t="s">
        <v>933</v>
      </c>
      <c r="I42" s="164"/>
    </row>
    <row r="43" spans="1:9" s="157" customFormat="1">
      <c r="A43" s="1" t="s">
        <v>8</v>
      </c>
      <c r="B43" s="1" t="s">
        <v>723</v>
      </c>
      <c r="C43" s="18" t="s">
        <v>3</v>
      </c>
      <c r="D43" s="18">
        <v>0</v>
      </c>
      <c r="E43" s="18" t="s">
        <v>715</v>
      </c>
      <c r="F43" s="169">
        <v>69</v>
      </c>
      <c r="G43" s="169" t="s">
        <v>1000</v>
      </c>
      <c r="H43" s="169" t="s">
        <v>940</v>
      </c>
      <c r="I43" s="157" t="s">
        <v>1003</v>
      </c>
    </row>
    <row r="44" spans="1:9" s="157" customFormat="1">
      <c r="A44" s="1" t="s">
        <v>8</v>
      </c>
      <c r="B44" s="1" t="s">
        <v>723</v>
      </c>
      <c r="C44" s="18" t="s">
        <v>3</v>
      </c>
      <c r="D44" s="18">
        <v>0</v>
      </c>
      <c r="E44" s="18" t="s">
        <v>716</v>
      </c>
      <c r="F44" s="169">
        <v>43</v>
      </c>
      <c r="G44" s="169" t="s">
        <v>1000</v>
      </c>
      <c r="H44" s="169" t="s">
        <v>939</v>
      </c>
    </row>
    <row r="45" spans="1:9">
      <c r="A45" s="1" t="s">
        <v>8</v>
      </c>
      <c r="B45" s="1" t="s">
        <v>723</v>
      </c>
      <c r="C45" s="18" t="s">
        <v>3</v>
      </c>
      <c r="D45" s="18" t="s">
        <v>708</v>
      </c>
      <c r="E45" s="18" t="s">
        <v>716</v>
      </c>
      <c r="F45" s="169">
        <v>6</v>
      </c>
      <c r="G45" s="169" t="s">
        <v>1000</v>
      </c>
      <c r="H45" s="169" t="s">
        <v>873</v>
      </c>
      <c r="I45" s="157"/>
    </row>
    <row r="46" spans="1:9">
      <c r="A46" s="1" t="s">
        <v>8</v>
      </c>
      <c r="B46" s="1" t="s">
        <v>723</v>
      </c>
      <c r="C46" s="18" t="s">
        <v>3</v>
      </c>
      <c r="D46" s="18" t="s">
        <v>13</v>
      </c>
      <c r="E46" s="18" t="s">
        <v>717</v>
      </c>
      <c r="F46" s="169" t="s">
        <v>1000</v>
      </c>
      <c r="G46" s="169" t="s">
        <v>1000</v>
      </c>
      <c r="H46" s="159" t="s">
        <v>743</v>
      </c>
      <c r="I46" s="157"/>
    </row>
    <row r="47" spans="1:9" s="157" customFormat="1">
      <c r="A47" s="1" t="s">
        <v>8</v>
      </c>
      <c r="B47" s="1" t="s">
        <v>723</v>
      </c>
      <c r="C47" s="18" t="s">
        <v>3</v>
      </c>
      <c r="D47" s="18" t="s">
        <v>708</v>
      </c>
      <c r="E47" s="18" t="s">
        <v>717</v>
      </c>
      <c r="F47" s="177">
        <v>22</v>
      </c>
      <c r="G47" s="169" t="s">
        <v>1000</v>
      </c>
      <c r="H47" s="159" t="s">
        <v>931</v>
      </c>
      <c r="I47" s="163"/>
    </row>
    <row r="48" spans="1:9" s="157" customFormat="1">
      <c r="A48" s="1" t="s">
        <v>8</v>
      </c>
      <c r="B48" s="1" t="s">
        <v>723</v>
      </c>
      <c r="C48" s="18" t="s">
        <v>3</v>
      </c>
      <c r="D48" s="18" t="s">
        <v>18</v>
      </c>
      <c r="E48" s="18" t="s">
        <v>780</v>
      </c>
      <c r="F48" s="177" t="s">
        <v>1000</v>
      </c>
      <c r="G48" s="169" t="s">
        <v>1000</v>
      </c>
      <c r="H48" s="159" t="s">
        <v>932</v>
      </c>
      <c r="I48" s="163"/>
    </row>
    <row r="49" spans="1:9">
      <c r="A49" s="1" t="s">
        <v>8</v>
      </c>
      <c r="B49" s="1" t="s">
        <v>723</v>
      </c>
      <c r="C49" s="18" t="s">
        <v>916</v>
      </c>
      <c r="D49" s="18" t="s">
        <v>737</v>
      </c>
      <c r="E49" s="18" t="s">
        <v>715</v>
      </c>
      <c r="F49" s="169">
        <v>42</v>
      </c>
      <c r="G49" s="169" t="s">
        <v>1000</v>
      </c>
      <c r="H49" s="169" t="s">
        <v>927</v>
      </c>
      <c r="I49" s="157"/>
    </row>
    <row r="50" spans="1:9" s="157" customFormat="1">
      <c r="A50" s="1" t="s">
        <v>8</v>
      </c>
      <c r="B50" s="1" t="s">
        <v>723</v>
      </c>
      <c r="C50" s="18" t="s">
        <v>916</v>
      </c>
      <c r="D50" s="18" t="s">
        <v>737</v>
      </c>
      <c r="E50" s="18" t="s">
        <v>716</v>
      </c>
      <c r="F50" s="169">
        <v>54</v>
      </c>
      <c r="G50" s="169" t="s">
        <v>1000</v>
      </c>
      <c r="H50" s="169" t="s">
        <v>937</v>
      </c>
    </row>
    <row r="51" spans="1:9" s="157" customFormat="1">
      <c r="A51" s="1" t="s">
        <v>8</v>
      </c>
      <c r="B51" s="1" t="s">
        <v>723</v>
      </c>
      <c r="C51" s="18" t="s">
        <v>916</v>
      </c>
      <c r="D51" s="18" t="s">
        <v>738</v>
      </c>
      <c r="E51" s="18" t="s">
        <v>717</v>
      </c>
      <c r="F51" s="177">
        <v>20</v>
      </c>
      <c r="G51" s="169" t="s">
        <v>1000</v>
      </c>
      <c r="H51" s="159" t="s">
        <v>741</v>
      </c>
      <c r="I51" s="163"/>
    </row>
    <row r="52" spans="1:9">
      <c r="A52" s="1" t="s">
        <v>8</v>
      </c>
      <c r="B52" s="1" t="s">
        <v>723</v>
      </c>
      <c r="C52" s="18" t="s">
        <v>4</v>
      </c>
      <c r="D52" s="18" t="s">
        <v>739</v>
      </c>
      <c r="E52" s="18" t="s">
        <v>715</v>
      </c>
      <c r="F52" s="169">
        <v>5</v>
      </c>
      <c r="G52" s="169" t="s">
        <v>1000</v>
      </c>
      <c r="H52" s="169" t="s">
        <v>936</v>
      </c>
      <c r="I52" s="157"/>
    </row>
    <row r="53" spans="1:9">
      <c r="A53" s="1" t="s">
        <v>8</v>
      </c>
      <c r="B53" s="1" t="s">
        <v>723</v>
      </c>
      <c r="C53" s="18" t="s">
        <v>4</v>
      </c>
      <c r="D53" s="1" t="s">
        <v>739</v>
      </c>
      <c r="E53" s="18" t="s">
        <v>716</v>
      </c>
      <c r="F53" s="169">
        <v>8</v>
      </c>
      <c r="G53" s="169" t="s">
        <v>1000</v>
      </c>
      <c r="H53" s="169" t="s">
        <v>935</v>
      </c>
      <c r="I53" s="157"/>
    </row>
    <row r="54" spans="1:9">
      <c r="A54" s="1" t="s">
        <v>8</v>
      </c>
      <c r="B54" s="1" t="s">
        <v>723</v>
      </c>
      <c r="C54" s="18" t="s">
        <v>4</v>
      </c>
      <c r="D54" s="1" t="s">
        <v>740</v>
      </c>
      <c r="E54" s="18" t="s">
        <v>717</v>
      </c>
      <c r="F54" s="177">
        <v>3</v>
      </c>
      <c r="G54" s="169" t="s">
        <v>1000</v>
      </c>
      <c r="H54" s="159" t="s">
        <v>929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5" zoomScaleNormal="75" zoomScalePageLayoutView="75" workbookViewId="0">
      <selection activeCell="G11" sqref="G11"/>
    </sheetView>
  </sheetViews>
  <sheetFormatPr baseColWidth="10" defaultColWidth="10.83203125" defaultRowHeight="15" x14ac:dyDescent="0"/>
  <cols>
    <col min="1" max="1" width="4.5" style="163" customWidth="1"/>
    <col min="2" max="2" width="6.33203125" style="163" bestFit="1" customWidth="1"/>
    <col min="3" max="3" width="7" style="163" bestFit="1" customWidth="1"/>
    <col min="4" max="4" width="11.5" style="163" bestFit="1" customWidth="1"/>
    <col min="5" max="5" width="6.5" style="163" bestFit="1" customWidth="1"/>
    <col min="6" max="6" width="8.5" style="163" bestFit="1" customWidth="1"/>
    <col min="7" max="7" width="55" style="163" bestFit="1" customWidth="1"/>
    <col min="8" max="16384" width="10.83203125" style="163"/>
  </cols>
  <sheetData>
    <row r="1" spans="1:11">
      <c r="A1" s="11" t="s">
        <v>1057</v>
      </c>
      <c r="B1" s="11" t="s">
        <v>1058</v>
      </c>
      <c r="C1" s="11" t="s">
        <v>22</v>
      </c>
      <c r="D1" s="167" t="s">
        <v>705</v>
      </c>
      <c r="E1" s="11" t="s">
        <v>1059</v>
      </c>
      <c r="F1" s="11" t="s">
        <v>1060</v>
      </c>
      <c r="G1" s="168" t="s">
        <v>719</v>
      </c>
      <c r="I1" s="1"/>
      <c r="J1" s="12"/>
      <c r="K1" s="12"/>
    </row>
    <row r="2" spans="1:11" s="157" customFormat="1">
      <c r="A2" s="157" t="s">
        <v>702</v>
      </c>
      <c r="B2" s="157" t="s">
        <v>723</v>
      </c>
      <c r="C2" s="157" t="s">
        <v>0</v>
      </c>
      <c r="D2" s="157" t="s">
        <v>704</v>
      </c>
      <c r="E2" s="175">
        <v>148</v>
      </c>
      <c r="F2" s="175">
        <v>1045</v>
      </c>
      <c r="G2" s="157" t="s">
        <v>726</v>
      </c>
    </row>
    <row r="3" spans="1:11" s="157" customFormat="1">
      <c r="A3" s="157" t="s">
        <v>702</v>
      </c>
      <c r="B3" s="157" t="s">
        <v>723</v>
      </c>
      <c r="C3" s="157" t="s">
        <v>0</v>
      </c>
      <c r="D3" s="157" t="s">
        <v>704</v>
      </c>
      <c r="E3" s="175">
        <v>108</v>
      </c>
      <c r="F3" s="175">
        <v>387</v>
      </c>
      <c r="G3" s="157" t="s">
        <v>729</v>
      </c>
    </row>
    <row r="4" spans="1:11" s="157" customFormat="1">
      <c r="A4" s="157" t="s">
        <v>702</v>
      </c>
      <c r="B4" s="157" t="s">
        <v>723</v>
      </c>
      <c r="C4" s="157" t="s">
        <v>1</v>
      </c>
      <c r="D4" s="157" t="s">
        <v>708</v>
      </c>
      <c r="E4" s="175">
        <v>159</v>
      </c>
      <c r="F4" s="175">
        <v>4266</v>
      </c>
      <c r="G4" s="157" t="s">
        <v>745</v>
      </c>
    </row>
    <row r="5" spans="1:11">
      <c r="A5" s="157" t="s">
        <v>702</v>
      </c>
      <c r="B5" s="157" t="s">
        <v>723</v>
      </c>
      <c r="C5" s="157" t="s">
        <v>1</v>
      </c>
      <c r="D5" s="157" t="s">
        <v>708</v>
      </c>
      <c r="E5" s="158">
        <v>79</v>
      </c>
      <c r="F5" s="158">
        <v>520</v>
      </c>
      <c r="G5" s="163" t="s">
        <v>746</v>
      </c>
    </row>
    <row r="6" spans="1:11" s="157" customFormat="1">
      <c r="A6" s="157" t="s">
        <v>702</v>
      </c>
      <c r="B6" s="157" t="s">
        <v>723</v>
      </c>
      <c r="C6" s="157" t="s">
        <v>2</v>
      </c>
      <c r="D6" s="157" t="s">
        <v>736</v>
      </c>
      <c r="E6" s="175">
        <v>25</v>
      </c>
      <c r="F6" s="175">
        <v>628</v>
      </c>
      <c r="G6" s="157" t="s">
        <v>747</v>
      </c>
    </row>
    <row r="7" spans="1:11">
      <c r="A7" s="157" t="s">
        <v>702</v>
      </c>
      <c r="B7" s="157" t="s">
        <v>723</v>
      </c>
      <c r="C7" s="157" t="s">
        <v>2</v>
      </c>
      <c r="D7" s="157" t="s">
        <v>735</v>
      </c>
      <c r="E7" s="158">
        <v>2</v>
      </c>
      <c r="F7" s="158">
        <v>203</v>
      </c>
      <c r="G7" s="163" t="s">
        <v>748</v>
      </c>
    </row>
    <row r="8" spans="1:11" s="157" customFormat="1">
      <c r="A8" s="157" t="s">
        <v>702</v>
      </c>
      <c r="B8" s="157" t="s">
        <v>723</v>
      </c>
      <c r="C8" s="157" t="s">
        <v>3</v>
      </c>
      <c r="D8" s="157" t="s">
        <v>708</v>
      </c>
      <c r="E8" s="175">
        <v>139</v>
      </c>
      <c r="F8" s="175" t="s">
        <v>21</v>
      </c>
      <c r="G8" s="157" t="s">
        <v>745</v>
      </c>
    </row>
    <row r="9" spans="1:11" s="157" customFormat="1">
      <c r="A9" s="157" t="s">
        <v>702</v>
      </c>
      <c r="B9" s="157" t="s">
        <v>723</v>
      </c>
      <c r="C9" s="157" t="s">
        <v>3</v>
      </c>
      <c r="D9" s="157" t="s">
        <v>708</v>
      </c>
      <c r="E9" s="175">
        <v>66</v>
      </c>
      <c r="F9" s="175" t="s">
        <v>21</v>
      </c>
      <c r="G9" s="157" t="s">
        <v>746</v>
      </c>
    </row>
    <row r="10" spans="1:11" s="157" customFormat="1">
      <c r="A10" s="157" t="s">
        <v>702</v>
      </c>
      <c r="B10" s="157" t="s">
        <v>723</v>
      </c>
      <c r="C10" s="157" t="s">
        <v>3</v>
      </c>
      <c r="D10" s="157" t="s">
        <v>704</v>
      </c>
      <c r="E10" s="175" t="s">
        <v>21</v>
      </c>
      <c r="F10" s="175">
        <v>1077</v>
      </c>
      <c r="G10" s="157" t="s">
        <v>726</v>
      </c>
    </row>
    <row r="11" spans="1:11" s="157" customFormat="1">
      <c r="A11" s="157" t="s">
        <v>702</v>
      </c>
      <c r="B11" s="157" t="s">
        <v>723</v>
      </c>
      <c r="C11" s="157" t="s">
        <v>3</v>
      </c>
      <c r="D11" s="157" t="s">
        <v>704</v>
      </c>
      <c r="E11" s="175" t="s">
        <v>21</v>
      </c>
      <c r="F11" s="175">
        <v>560</v>
      </c>
      <c r="G11" s="157" t="s">
        <v>729</v>
      </c>
    </row>
    <row r="12" spans="1:11" s="157" customFormat="1">
      <c r="A12" s="157" t="s">
        <v>702</v>
      </c>
      <c r="B12" s="157" t="s">
        <v>723</v>
      </c>
      <c r="C12" s="157" t="s">
        <v>916</v>
      </c>
      <c r="D12" s="157" t="s">
        <v>738</v>
      </c>
      <c r="E12" s="175">
        <v>15</v>
      </c>
      <c r="F12" s="175">
        <v>1392</v>
      </c>
      <c r="G12" s="157" t="s">
        <v>749</v>
      </c>
    </row>
    <row r="13" spans="1:11">
      <c r="A13" s="157" t="s">
        <v>702</v>
      </c>
      <c r="B13" s="157" t="s">
        <v>723</v>
      </c>
      <c r="C13" s="157" t="s">
        <v>916</v>
      </c>
      <c r="D13" s="157" t="s">
        <v>737</v>
      </c>
      <c r="E13" s="158">
        <v>22</v>
      </c>
      <c r="F13" s="158">
        <v>187</v>
      </c>
      <c r="G13" s="163" t="s">
        <v>750</v>
      </c>
    </row>
    <row r="14" spans="1:11" s="157" customFormat="1">
      <c r="A14" s="157" t="s">
        <v>702</v>
      </c>
      <c r="B14" s="157" t="s">
        <v>723</v>
      </c>
      <c r="C14" s="157" t="s">
        <v>4</v>
      </c>
      <c r="D14" s="157" t="s">
        <v>740</v>
      </c>
      <c r="E14" s="175">
        <v>57</v>
      </c>
      <c r="F14" s="175">
        <v>1447</v>
      </c>
      <c r="G14" s="157" t="s">
        <v>751</v>
      </c>
    </row>
    <row r="15" spans="1:11">
      <c r="A15" s="157" t="s">
        <v>702</v>
      </c>
      <c r="B15" s="157" t="s">
        <v>723</v>
      </c>
      <c r="C15" s="157" t="s">
        <v>4</v>
      </c>
      <c r="D15" s="157" t="s">
        <v>739</v>
      </c>
      <c r="E15" s="158">
        <v>5</v>
      </c>
      <c r="F15" s="158">
        <v>120</v>
      </c>
      <c r="G15" s="9" t="s">
        <v>752</v>
      </c>
    </row>
    <row r="19" spans="3:3">
      <c r="C19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75" zoomScaleNormal="75" zoomScalePageLayoutView="75" workbookViewId="0">
      <selection activeCell="F11" sqref="F11"/>
    </sheetView>
  </sheetViews>
  <sheetFormatPr baseColWidth="10" defaultColWidth="11" defaultRowHeight="15" x14ac:dyDescent="0"/>
  <cols>
    <col min="1" max="1" width="4.5" style="161" bestFit="1" customWidth="1"/>
    <col min="2" max="2" width="6.33203125" style="161" bestFit="1" customWidth="1"/>
    <col min="3" max="3" width="7" style="161" bestFit="1" customWidth="1"/>
    <col min="4" max="4" width="11.5" style="161" bestFit="1" customWidth="1"/>
    <col min="5" max="5" width="8.5" style="161" bestFit="1" customWidth="1"/>
    <col min="6" max="6" width="21.6640625" style="161" bestFit="1" customWidth="1"/>
    <col min="7" max="16384" width="11" style="161"/>
  </cols>
  <sheetData>
    <row r="1" spans="1:11" s="163" customFormat="1">
      <c r="A1" s="11" t="s">
        <v>1057</v>
      </c>
      <c r="B1" s="11" t="s">
        <v>1058</v>
      </c>
      <c r="C1" s="11" t="s">
        <v>22</v>
      </c>
      <c r="D1" s="167" t="s">
        <v>705</v>
      </c>
      <c r="E1" s="11" t="s">
        <v>1060</v>
      </c>
      <c r="F1" s="168" t="s">
        <v>719</v>
      </c>
      <c r="I1" s="1"/>
      <c r="J1" s="12"/>
      <c r="K1" s="12"/>
    </row>
    <row r="2" spans="1:11">
      <c r="A2" s="9" t="s">
        <v>701</v>
      </c>
      <c r="B2" s="9" t="s">
        <v>723</v>
      </c>
      <c r="C2" s="9" t="s">
        <v>0</v>
      </c>
      <c r="D2" s="9" t="s">
        <v>9</v>
      </c>
      <c r="E2" s="160">
        <v>234</v>
      </c>
      <c r="F2" s="9" t="s">
        <v>753</v>
      </c>
    </row>
    <row r="3" spans="1:11">
      <c r="A3" s="9" t="s">
        <v>701</v>
      </c>
      <c r="B3" s="9" t="s">
        <v>723</v>
      </c>
      <c r="C3" s="9" t="s">
        <v>1</v>
      </c>
      <c r="D3" s="9">
        <v>0</v>
      </c>
      <c r="E3" s="160">
        <v>433</v>
      </c>
      <c r="F3" s="9" t="s">
        <v>754</v>
      </c>
    </row>
    <row r="4" spans="1:11">
      <c r="A4" s="9" t="s">
        <v>701</v>
      </c>
      <c r="B4" s="9" t="s">
        <v>723</v>
      </c>
      <c r="C4" s="9" t="s">
        <v>2</v>
      </c>
      <c r="D4" s="9" t="s">
        <v>735</v>
      </c>
      <c r="E4" s="160">
        <v>129</v>
      </c>
      <c r="F4" s="9" t="s">
        <v>755</v>
      </c>
    </row>
    <row r="5" spans="1:11">
      <c r="A5" s="9" t="s">
        <v>701</v>
      </c>
      <c r="B5" s="9" t="s">
        <v>723</v>
      </c>
      <c r="C5" s="9" t="s">
        <v>3</v>
      </c>
      <c r="D5" s="9" t="s">
        <v>9</v>
      </c>
      <c r="E5" s="160">
        <v>551</v>
      </c>
      <c r="F5" s="9" t="s">
        <v>753</v>
      </c>
    </row>
    <row r="6" spans="1:11">
      <c r="A6" s="9" t="s">
        <v>701</v>
      </c>
      <c r="B6" s="9" t="s">
        <v>723</v>
      </c>
      <c r="C6" s="9" t="s">
        <v>916</v>
      </c>
      <c r="D6" s="9" t="s">
        <v>737</v>
      </c>
      <c r="E6" s="160">
        <v>198</v>
      </c>
      <c r="F6" s="9" t="s">
        <v>756</v>
      </c>
    </row>
    <row r="7" spans="1:11">
      <c r="A7" s="9" t="s">
        <v>701</v>
      </c>
      <c r="B7" s="9" t="s">
        <v>723</v>
      </c>
      <c r="C7" s="9" t="s">
        <v>4</v>
      </c>
      <c r="D7" s="9" t="s">
        <v>739</v>
      </c>
      <c r="E7" s="160">
        <v>29</v>
      </c>
      <c r="F7" s="9" t="s">
        <v>757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6"/>
  <sheetViews>
    <sheetView zoomScale="75" zoomScaleNormal="75" zoomScalePageLayoutView="75" workbookViewId="0">
      <selection activeCell="E31" sqref="E31:E37"/>
    </sheetView>
  </sheetViews>
  <sheetFormatPr baseColWidth="10" defaultColWidth="11" defaultRowHeight="15" x14ac:dyDescent="0"/>
  <cols>
    <col min="1" max="1" width="20.5" bestFit="1" customWidth="1"/>
    <col min="2" max="2" width="18.83203125" bestFit="1" customWidth="1"/>
    <col min="3" max="3" width="14.33203125" bestFit="1" customWidth="1"/>
    <col min="4" max="5" width="11.5" bestFit="1" customWidth="1"/>
  </cols>
  <sheetData>
    <row r="1" spans="1:7">
      <c r="D1" t="s">
        <v>1097</v>
      </c>
      <c r="E1" t="s">
        <v>1098</v>
      </c>
      <c r="G1" t="s">
        <v>1099</v>
      </c>
    </row>
    <row r="2" spans="1:7">
      <c r="A2" s="5" t="s">
        <v>492</v>
      </c>
      <c r="B2" s="6" t="s">
        <v>493</v>
      </c>
      <c r="C2" s="5" t="s">
        <v>992</v>
      </c>
      <c r="D2" s="347">
        <v>17</v>
      </c>
      <c r="E2" s="347">
        <v>12</v>
      </c>
      <c r="G2" t="s">
        <v>1100</v>
      </c>
    </row>
    <row r="3" spans="1:7">
      <c r="A3" s="5" t="s">
        <v>496</v>
      </c>
      <c r="B3" s="6" t="s">
        <v>497</v>
      </c>
      <c r="C3" s="5" t="s">
        <v>992</v>
      </c>
      <c r="D3" s="347"/>
      <c r="E3" s="347"/>
    </row>
    <row r="4" spans="1:7">
      <c r="A4" s="5" t="s">
        <v>498</v>
      </c>
      <c r="B4" s="6" t="s">
        <v>499</v>
      </c>
      <c r="C4" s="5" t="s">
        <v>992</v>
      </c>
      <c r="D4" s="347"/>
      <c r="E4" s="347"/>
    </row>
    <row r="5" spans="1:7">
      <c r="A5" s="5" t="s">
        <v>500</v>
      </c>
      <c r="B5" s="6" t="s">
        <v>501</v>
      </c>
      <c r="C5" s="5" t="s">
        <v>992</v>
      </c>
      <c r="D5" s="347"/>
      <c r="E5" s="347"/>
    </row>
    <row r="6" spans="1:7">
      <c r="A6" s="5" t="s">
        <v>502</v>
      </c>
      <c r="B6" s="6" t="s">
        <v>503</v>
      </c>
      <c r="C6" s="5" t="s">
        <v>992</v>
      </c>
      <c r="D6" s="347"/>
      <c r="E6" s="347"/>
    </row>
    <row r="7" spans="1:7">
      <c r="A7" s="5" t="s">
        <v>506</v>
      </c>
      <c r="B7" s="6" t="s">
        <v>507</v>
      </c>
      <c r="C7" s="5" t="s">
        <v>992</v>
      </c>
      <c r="D7" s="347"/>
      <c r="E7" s="347"/>
    </row>
    <row r="8" spans="1:7">
      <c r="A8" s="5" t="s">
        <v>508</v>
      </c>
      <c r="B8" s="6" t="s">
        <v>509</v>
      </c>
      <c r="C8" s="5" t="s">
        <v>992</v>
      </c>
      <c r="D8" s="347"/>
      <c r="E8" s="347"/>
    </row>
    <row r="9" spans="1:7">
      <c r="A9" s="5" t="s">
        <v>510</v>
      </c>
      <c r="B9" s="6" t="s">
        <v>511</v>
      </c>
      <c r="C9" s="5" t="s">
        <v>992</v>
      </c>
      <c r="D9" s="346">
        <v>8</v>
      </c>
      <c r="E9" s="346">
        <v>5</v>
      </c>
    </row>
    <row r="10" spans="1:7">
      <c r="A10" s="5" t="s">
        <v>512</v>
      </c>
      <c r="B10" s="6" t="s">
        <v>513</v>
      </c>
      <c r="C10" s="5" t="s">
        <v>992</v>
      </c>
      <c r="D10" s="346"/>
      <c r="E10" s="346"/>
    </row>
    <row r="11" spans="1:7">
      <c r="A11" s="5" t="s">
        <v>514</v>
      </c>
      <c r="B11" s="6" t="s">
        <v>515</v>
      </c>
      <c r="C11" s="5" t="s">
        <v>992</v>
      </c>
      <c r="D11" s="346"/>
      <c r="E11" s="346"/>
    </row>
    <row r="12" spans="1:7">
      <c r="A12" s="5" t="s">
        <v>518</v>
      </c>
      <c r="B12" s="6" t="s">
        <v>519</v>
      </c>
      <c r="C12" s="5" t="s">
        <v>992</v>
      </c>
      <c r="D12" s="346"/>
      <c r="E12" s="346"/>
    </row>
    <row r="13" spans="1:7">
      <c r="A13" s="5" t="s">
        <v>524</v>
      </c>
      <c r="B13" s="6" t="s">
        <v>523</v>
      </c>
      <c r="C13" s="5" t="s">
        <v>992</v>
      </c>
      <c r="D13" s="346"/>
      <c r="E13" s="346"/>
    </row>
    <row r="14" spans="1:7">
      <c r="A14" s="5" t="s">
        <v>525</v>
      </c>
      <c r="B14" s="6" t="s">
        <v>526</v>
      </c>
      <c r="C14" s="5" t="s">
        <v>992</v>
      </c>
      <c r="D14" s="346"/>
      <c r="E14" s="346"/>
    </row>
    <row r="15" spans="1:7">
      <c r="A15" s="5" t="s">
        <v>527</v>
      </c>
      <c r="B15" s="6" t="s">
        <v>528</v>
      </c>
      <c r="C15" s="5" t="s">
        <v>992</v>
      </c>
      <c r="D15" s="346">
        <v>49</v>
      </c>
      <c r="E15" s="346">
        <v>31</v>
      </c>
    </row>
    <row r="16" spans="1:7">
      <c r="B16" s="6" t="s">
        <v>530</v>
      </c>
      <c r="C16" s="5" t="s">
        <v>992</v>
      </c>
      <c r="D16" s="346"/>
      <c r="E16" s="346"/>
    </row>
    <row r="17" spans="1:5">
      <c r="A17" s="5" t="s">
        <v>536</v>
      </c>
      <c r="B17" s="6" t="s">
        <v>537</v>
      </c>
      <c r="C17" s="5" t="s">
        <v>992</v>
      </c>
      <c r="D17" s="346"/>
      <c r="E17" s="346"/>
    </row>
    <row r="18" spans="1:5">
      <c r="A18" s="5" t="s">
        <v>538</v>
      </c>
      <c r="B18" s="6" t="s">
        <v>539</v>
      </c>
      <c r="C18" s="5" t="s">
        <v>992</v>
      </c>
      <c r="D18" s="346"/>
      <c r="E18" s="346"/>
    </row>
    <row r="19" spans="1:5">
      <c r="A19" s="5" t="s">
        <v>540</v>
      </c>
      <c r="B19" s="6" t="s">
        <v>540</v>
      </c>
      <c r="C19" s="5" t="s">
        <v>992</v>
      </c>
      <c r="D19" s="346"/>
      <c r="E19" s="346"/>
    </row>
    <row r="20" spans="1:5">
      <c r="A20" s="5" t="s">
        <v>541</v>
      </c>
      <c r="B20" s="6" t="s">
        <v>542</v>
      </c>
      <c r="C20" s="5" t="s">
        <v>992</v>
      </c>
      <c r="D20" s="346"/>
      <c r="E20" s="346"/>
    </row>
    <row r="21" spans="1:5">
      <c r="A21" s="5" t="s">
        <v>543</v>
      </c>
      <c r="B21" s="6" t="s">
        <v>544</v>
      </c>
      <c r="C21" s="5" t="s">
        <v>992</v>
      </c>
      <c r="D21" s="346"/>
      <c r="E21" s="346"/>
    </row>
    <row r="22" spans="1:5">
      <c r="A22" s="5" t="s">
        <v>545</v>
      </c>
      <c r="B22" s="6" t="s">
        <v>546</v>
      </c>
      <c r="C22" s="5" t="s">
        <v>992</v>
      </c>
      <c r="D22" s="346"/>
      <c r="E22" s="346"/>
    </row>
    <row r="23" spans="1:5">
      <c r="A23" s="5" t="s">
        <v>547</v>
      </c>
      <c r="B23" s="6" t="s">
        <v>548</v>
      </c>
      <c r="C23" s="5" t="s">
        <v>992</v>
      </c>
      <c r="D23" s="346">
        <v>65</v>
      </c>
      <c r="E23" s="346">
        <v>9</v>
      </c>
    </row>
    <row r="24" spans="1:5">
      <c r="A24" s="5" t="s">
        <v>549</v>
      </c>
      <c r="B24" s="6" t="s">
        <v>550</v>
      </c>
      <c r="C24" s="5" t="s">
        <v>992</v>
      </c>
      <c r="D24" s="346"/>
      <c r="E24" s="346"/>
    </row>
    <row r="25" spans="1:5">
      <c r="A25" s="5" t="s">
        <v>551</v>
      </c>
      <c r="B25" s="6" t="s">
        <v>552</v>
      </c>
      <c r="C25" s="5" t="s">
        <v>992</v>
      </c>
      <c r="D25" s="346"/>
      <c r="E25" s="346"/>
    </row>
    <row r="26" spans="1:5">
      <c r="A26" s="5" t="s">
        <v>553</v>
      </c>
      <c r="B26" s="6" t="s">
        <v>554</v>
      </c>
      <c r="C26" s="5" t="s">
        <v>992</v>
      </c>
      <c r="D26" s="346"/>
      <c r="E26" s="346"/>
    </row>
    <row r="27" spans="1:5">
      <c r="A27" s="5" t="s">
        <v>559</v>
      </c>
      <c r="B27" s="6" t="s">
        <v>560</v>
      </c>
      <c r="C27" s="5" t="s">
        <v>992</v>
      </c>
      <c r="D27" s="346"/>
      <c r="E27" s="346"/>
    </row>
    <row r="28" spans="1:5">
      <c r="A28" s="5" t="s">
        <v>561</v>
      </c>
      <c r="B28" s="6" t="s">
        <v>562</v>
      </c>
      <c r="C28" s="5" t="s">
        <v>992</v>
      </c>
      <c r="D28" s="346"/>
      <c r="E28" s="346"/>
    </row>
    <row r="29" spans="1:5">
      <c r="A29" s="5" t="s">
        <v>565</v>
      </c>
      <c r="B29" s="6" t="s">
        <v>565</v>
      </c>
      <c r="C29" s="5" t="s">
        <v>992</v>
      </c>
      <c r="D29" s="346"/>
      <c r="E29" s="346"/>
    </row>
    <row r="30" spans="1:5">
      <c r="A30" s="5" t="s">
        <v>566</v>
      </c>
      <c r="B30" s="6" t="s">
        <v>567</v>
      </c>
      <c r="C30" s="5" t="s">
        <v>992</v>
      </c>
      <c r="D30" s="346"/>
      <c r="E30" s="346"/>
    </row>
    <row r="31" spans="1:5">
      <c r="A31" s="5" t="s">
        <v>568</v>
      </c>
      <c r="B31" s="6" t="s">
        <v>569</v>
      </c>
      <c r="C31" s="5" t="s">
        <v>992</v>
      </c>
      <c r="D31" s="346">
        <v>50</v>
      </c>
      <c r="E31" s="346">
        <v>75</v>
      </c>
    </row>
    <row r="32" spans="1:5">
      <c r="A32" s="5" t="s">
        <v>570</v>
      </c>
      <c r="B32" s="6" t="s">
        <v>571</v>
      </c>
      <c r="C32" s="5" t="s">
        <v>992</v>
      </c>
      <c r="D32" s="346"/>
      <c r="E32" s="346"/>
    </row>
    <row r="33" spans="1:5">
      <c r="A33" s="5" t="s">
        <v>572</v>
      </c>
      <c r="B33" s="6" t="s">
        <v>573</v>
      </c>
      <c r="C33" s="5" t="s">
        <v>992</v>
      </c>
      <c r="D33" s="346"/>
      <c r="E33" s="346"/>
    </row>
    <row r="34" spans="1:5">
      <c r="A34" s="5" t="s">
        <v>574</v>
      </c>
      <c r="B34" s="6" t="s">
        <v>575</v>
      </c>
      <c r="C34" s="5" t="s">
        <v>992</v>
      </c>
      <c r="D34" s="346"/>
      <c r="E34" s="346"/>
    </row>
    <row r="35" spans="1:5">
      <c r="A35" s="5" t="s">
        <v>576</v>
      </c>
      <c r="B35" s="6" t="s">
        <v>577</v>
      </c>
      <c r="C35" s="5" t="s">
        <v>992</v>
      </c>
      <c r="D35" s="346"/>
      <c r="E35" s="346"/>
    </row>
    <row r="36" spans="1:5">
      <c r="A36" s="5" t="s">
        <v>580</v>
      </c>
      <c r="B36" s="6" t="s">
        <v>579</v>
      </c>
      <c r="C36" s="5" t="s">
        <v>992</v>
      </c>
      <c r="D36" s="346"/>
      <c r="E36" s="346"/>
    </row>
    <row r="37" spans="1:5">
      <c r="A37" s="5" t="s">
        <v>581</v>
      </c>
      <c r="B37" s="6" t="s">
        <v>582</v>
      </c>
      <c r="C37" s="5" t="s">
        <v>992</v>
      </c>
      <c r="D37" s="346"/>
      <c r="E37" s="346"/>
    </row>
    <row r="38" spans="1:5">
      <c r="A38" s="5" t="s">
        <v>583</v>
      </c>
      <c r="B38" s="6" t="s">
        <v>584</v>
      </c>
      <c r="C38" s="5" t="s">
        <v>992</v>
      </c>
      <c r="D38" s="346">
        <v>1</v>
      </c>
      <c r="E38" s="346">
        <v>6</v>
      </c>
    </row>
    <row r="39" spans="1:5">
      <c r="A39" s="5" t="s">
        <v>585</v>
      </c>
      <c r="B39" s="6" t="s">
        <v>586</v>
      </c>
      <c r="C39" s="5" t="s">
        <v>992</v>
      </c>
      <c r="D39" s="346"/>
      <c r="E39" s="346"/>
    </row>
    <row r="40" spans="1:5">
      <c r="A40" s="5" t="s">
        <v>587</v>
      </c>
      <c r="B40" s="6" t="s">
        <v>588</v>
      </c>
      <c r="C40" s="5" t="s">
        <v>992</v>
      </c>
      <c r="D40" s="346"/>
      <c r="E40" s="346"/>
    </row>
    <row r="41" spans="1:5">
      <c r="A41" s="5" t="s">
        <v>590</v>
      </c>
      <c r="B41" s="6" t="s">
        <v>591</v>
      </c>
      <c r="C41" s="5" t="s">
        <v>992</v>
      </c>
      <c r="D41" s="346"/>
      <c r="E41" s="346"/>
    </row>
    <row r="42" spans="1:5">
      <c r="A42" s="5" t="s">
        <v>592</v>
      </c>
      <c r="B42" s="6" t="s">
        <v>593</v>
      </c>
      <c r="C42" s="5" t="s">
        <v>992</v>
      </c>
      <c r="D42" s="346"/>
      <c r="E42" s="346"/>
    </row>
    <row r="43" spans="1:5">
      <c r="A43" s="5" t="s">
        <v>594</v>
      </c>
      <c r="B43" s="6" t="s">
        <v>595</v>
      </c>
      <c r="C43" s="5" t="s">
        <v>992</v>
      </c>
      <c r="D43" s="346"/>
      <c r="E43" s="346"/>
    </row>
    <row r="44" spans="1:5">
      <c r="A44" s="5" t="s">
        <v>596</v>
      </c>
      <c r="B44" s="6" t="s">
        <v>597</v>
      </c>
      <c r="C44" s="5" t="s">
        <v>992</v>
      </c>
      <c r="D44" s="346"/>
      <c r="E44" s="346"/>
    </row>
    <row r="45" spans="1:5">
      <c r="A45" s="5" t="s">
        <v>598</v>
      </c>
      <c r="B45" s="6" t="s">
        <v>599</v>
      </c>
      <c r="C45" s="5" t="s">
        <v>992</v>
      </c>
      <c r="D45" s="346">
        <v>25</v>
      </c>
      <c r="E45" s="346">
        <v>13</v>
      </c>
    </row>
    <row r="46" spans="1:5">
      <c r="A46" s="5" t="s">
        <v>603</v>
      </c>
      <c r="B46" s="6" t="s">
        <v>604</v>
      </c>
      <c r="C46" s="5" t="s">
        <v>992</v>
      </c>
      <c r="D46" s="346"/>
      <c r="E46" s="346"/>
    </row>
    <row r="47" spans="1:5">
      <c r="A47" s="5" t="s">
        <v>605</v>
      </c>
      <c r="B47" s="6" t="s">
        <v>605</v>
      </c>
      <c r="C47" s="5" t="s">
        <v>992</v>
      </c>
      <c r="D47" s="346"/>
      <c r="E47" s="346"/>
    </row>
    <row r="48" spans="1:5">
      <c r="A48" s="5" t="s">
        <v>606</v>
      </c>
      <c r="B48" s="6" t="s">
        <v>607</v>
      </c>
      <c r="C48" s="5" t="s">
        <v>992</v>
      </c>
      <c r="D48" s="346"/>
      <c r="E48" s="346"/>
    </row>
    <row r="49" spans="1:5">
      <c r="A49" s="5" t="s">
        <v>608</v>
      </c>
      <c r="B49" s="6" t="s">
        <v>609</v>
      </c>
      <c r="C49" s="5" t="s">
        <v>992</v>
      </c>
      <c r="D49" s="346"/>
      <c r="E49" s="346"/>
    </row>
    <row r="50" spans="1:5">
      <c r="A50" s="5" t="s">
        <v>610</v>
      </c>
      <c r="B50" s="6" t="s">
        <v>611</v>
      </c>
      <c r="C50" s="5" t="s">
        <v>992</v>
      </c>
      <c r="D50" s="346"/>
      <c r="E50" s="346"/>
    </row>
    <row r="51" spans="1:5">
      <c r="A51" s="5" t="s">
        <v>612</v>
      </c>
      <c r="B51" s="6" t="s">
        <v>613</v>
      </c>
      <c r="C51" s="5" t="s">
        <v>992</v>
      </c>
      <c r="D51" s="346"/>
      <c r="E51" s="346"/>
    </row>
    <row r="52" spans="1:5">
      <c r="A52" s="5" t="s">
        <v>614</v>
      </c>
      <c r="B52" s="6" t="s">
        <v>615</v>
      </c>
      <c r="C52" s="5" t="s">
        <v>992</v>
      </c>
      <c r="D52" s="346"/>
      <c r="E52" s="346"/>
    </row>
    <row r="53" spans="1:5">
      <c r="A53" s="5" t="s">
        <v>616</v>
      </c>
      <c r="B53" s="6" t="s">
        <v>617</v>
      </c>
      <c r="C53" s="5" t="s">
        <v>992</v>
      </c>
      <c r="D53" s="346">
        <v>5</v>
      </c>
      <c r="E53" s="346">
        <v>12</v>
      </c>
    </row>
    <row r="54" spans="1:5">
      <c r="A54" s="5" t="s">
        <v>618</v>
      </c>
      <c r="B54" s="6" t="s">
        <v>619</v>
      </c>
      <c r="C54" s="5" t="s">
        <v>992</v>
      </c>
      <c r="D54" s="346"/>
      <c r="E54" s="346"/>
    </row>
    <row r="55" spans="1:5">
      <c r="A55" s="5" t="s">
        <v>620</v>
      </c>
      <c r="B55" s="6" t="s">
        <v>620</v>
      </c>
      <c r="C55" s="5" t="s">
        <v>992</v>
      </c>
      <c r="D55" s="346"/>
      <c r="E55" s="346"/>
    </row>
    <row r="56" spans="1:5">
      <c r="A56" s="5" t="s">
        <v>626</v>
      </c>
      <c r="B56" s="6" t="s">
        <v>626</v>
      </c>
      <c r="C56" s="5" t="s">
        <v>992</v>
      </c>
      <c r="D56" s="346"/>
      <c r="E56" s="346"/>
    </row>
    <row r="57" spans="1:5">
      <c r="A57" s="5" t="s">
        <v>627</v>
      </c>
      <c r="B57" s="6" t="s">
        <v>628</v>
      </c>
      <c r="C57" s="5" t="s">
        <v>992</v>
      </c>
      <c r="D57" s="346"/>
      <c r="E57" s="346"/>
    </row>
    <row r="58" spans="1:5">
      <c r="A58" s="5" t="s">
        <v>629</v>
      </c>
      <c r="B58" s="6" t="s">
        <v>630</v>
      </c>
      <c r="C58" s="5" t="s">
        <v>992</v>
      </c>
      <c r="D58" s="346"/>
      <c r="E58" s="346"/>
    </row>
    <row r="59" spans="1:5">
      <c r="A59" s="5" t="s">
        <v>631</v>
      </c>
      <c r="B59" s="6" t="s">
        <v>632</v>
      </c>
      <c r="C59" s="5" t="s">
        <v>992</v>
      </c>
      <c r="D59" s="346"/>
      <c r="E59" s="346"/>
    </row>
    <row r="60" spans="1:5">
      <c r="A60" s="5" t="s">
        <v>633</v>
      </c>
      <c r="B60" s="6" t="s">
        <v>634</v>
      </c>
      <c r="C60" s="5" t="s">
        <v>992</v>
      </c>
      <c r="D60" s="346">
        <v>58</v>
      </c>
      <c r="E60" s="346">
        <v>73</v>
      </c>
    </row>
    <row r="61" spans="1:5">
      <c r="A61" s="5" t="s">
        <v>637</v>
      </c>
      <c r="B61" s="6" t="s">
        <v>638</v>
      </c>
      <c r="C61" s="5" t="s">
        <v>992</v>
      </c>
      <c r="D61" s="346"/>
      <c r="E61" s="346"/>
    </row>
    <row r="62" spans="1:5">
      <c r="A62" s="5" t="s">
        <v>639</v>
      </c>
      <c r="B62" s="6" t="s">
        <v>639</v>
      </c>
      <c r="C62" s="5" t="s">
        <v>992</v>
      </c>
      <c r="D62" s="346"/>
      <c r="E62" s="346"/>
    </row>
    <row r="63" spans="1:5">
      <c r="A63" s="5" t="s">
        <v>640</v>
      </c>
      <c r="B63" s="6" t="s">
        <v>641</v>
      </c>
      <c r="C63" s="5" t="s">
        <v>992</v>
      </c>
      <c r="D63" s="346"/>
      <c r="E63" s="346"/>
    </row>
    <row r="64" spans="1:5">
      <c r="A64" s="5" t="s">
        <v>642</v>
      </c>
      <c r="B64" s="6" t="s">
        <v>643</v>
      </c>
      <c r="C64" s="5" t="s">
        <v>992</v>
      </c>
      <c r="D64" s="346"/>
      <c r="E64" s="346"/>
    </row>
    <row r="65" spans="1:5">
      <c r="A65" s="5" t="s">
        <v>644</v>
      </c>
      <c r="B65" s="6" t="s">
        <v>645</v>
      </c>
      <c r="C65" s="5" t="s">
        <v>992</v>
      </c>
      <c r="D65" s="346"/>
      <c r="E65" s="346"/>
    </row>
    <row r="66" spans="1:5">
      <c r="A66" s="5" t="s">
        <v>646</v>
      </c>
      <c r="B66" s="6" t="s">
        <v>647</v>
      </c>
      <c r="C66" s="5" t="s">
        <v>992</v>
      </c>
      <c r="D66" s="346">
        <v>11</v>
      </c>
      <c r="E66" s="346">
        <v>6</v>
      </c>
    </row>
    <row r="67" spans="1:5">
      <c r="A67" s="5" t="s">
        <v>648</v>
      </c>
      <c r="B67" s="6" t="s">
        <v>648</v>
      </c>
      <c r="C67" s="5" t="s">
        <v>992</v>
      </c>
      <c r="D67" s="346"/>
      <c r="E67" s="346"/>
    </row>
    <row r="68" spans="1:5">
      <c r="A68" s="5" t="s">
        <v>649</v>
      </c>
      <c r="B68" s="6" t="s">
        <v>650</v>
      </c>
      <c r="C68" s="5" t="s">
        <v>992</v>
      </c>
      <c r="D68" s="346"/>
      <c r="E68" s="346"/>
    </row>
    <row r="69" spans="1:5">
      <c r="A69" s="5" t="s">
        <v>651</v>
      </c>
      <c r="B69" s="6" t="s">
        <v>652</v>
      </c>
      <c r="C69" s="5" t="s">
        <v>992</v>
      </c>
      <c r="D69" s="346"/>
      <c r="E69" s="346"/>
    </row>
    <row r="70" spans="1:5">
      <c r="A70" s="5" t="s">
        <v>653</v>
      </c>
      <c r="B70" s="6" t="s">
        <v>654</v>
      </c>
      <c r="C70" s="5" t="s">
        <v>992</v>
      </c>
      <c r="D70" s="346"/>
      <c r="E70" s="346"/>
    </row>
    <row r="71" spans="1:5">
      <c r="A71" s="5" t="s">
        <v>655</v>
      </c>
      <c r="B71" s="6" t="s">
        <v>656</v>
      </c>
      <c r="C71" s="5" t="s">
        <v>992</v>
      </c>
      <c r="D71" s="346"/>
      <c r="E71" s="346"/>
    </row>
    <row r="72" spans="1:5">
      <c r="A72" s="5" t="s">
        <v>657</v>
      </c>
      <c r="B72" s="6" t="s">
        <v>658</v>
      </c>
      <c r="C72" s="5" t="s">
        <v>992</v>
      </c>
      <c r="D72" s="346" t="s">
        <v>1000</v>
      </c>
      <c r="E72" s="346">
        <v>10</v>
      </c>
    </row>
    <row r="73" spans="1:5">
      <c r="A73" s="5" t="s">
        <v>659</v>
      </c>
      <c r="B73" s="6" t="s">
        <v>660</v>
      </c>
      <c r="C73" s="5" t="s">
        <v>992</v>
      </c>
      <c r="D73" s="346"/>
      <c r="E73" s="346"/>
    </row>
    <row r="74" spans="1:5">
      <c r="A74" s="5" t="s">
        <v>661</v>
      </c>
      <c r="B74" s="6" t="s">
        <v>662</v>
      </c>
      <c r="C74" s="5" t="s">
        <v>992</v>
      </c>
      <c r="D74" s="346"/>
      <c r="E74" s="346"/>
    </row>
    <row r="75" spans="1:5">
      <c r="A75" s="5" t="s">
        <v>663</v>
      </c>
      <c r="B75" s="6" t="s">
        <v>664</v>
      </c>
      <c r="C75" s="5" t="s">
        <v>992</v>
      </c>
      <c r="D75" s="346"/>
      <c r="E75" s="346"/>
    </row>
    <row r="76" spans="1:5">
      <c r="A76" s="5" t="s">
        <v>665</v>
      </c>
      <c r="B76" s="6" t="s">
        <v>666</v>
      </c>
      <c r="C76" s="5" t="s">
        <v>992</v>
      </c>
      <c r="D76" s="346"/>
      <c r="E76" s="346"/>
    </row>
    <row r="77" spans="1:5">
      <c r="A77" s="5" t="s">
        <v>667</v>
      </c>
      <c r="B77" s="6" t="s">
        <v>668</v>
      </c>
      <c r="C77" s="5" t="s">
        <v>992</v>
      </c>
      <c r="D77" s="346"/>
      <c r="E77" s="346"/>
    </row>
    <row r="78" spans="1:5">
      <c r="A78" s="5" t="s">
        <v>670</v>
      </c>
      <c r="B78" s="6" t="s">
        <v>669</v>
      </c>
      <c r="C78" s="5" t="s">
        <v>992</v>
      </c>
      <c r="D78" s="346">
        <v>48</v>
      </c>
      <c r="E78" s="346">
        <v>24</v>
      </c>
    </row>
    <row r="79" spans="1:5">
      <c r="A79" s="5" t="s">
        <v>671</v>
      </c>
      <c r="B79" s="6" t="s">
        <v>672</v>
      </c>
      <c r="C79" s="5" t="s">
        <v>992</v>
      </c>
      <c r="D79" s="346"/>
      <c r="E79" s="346"/>
    </row>
    <row r="80" spans="1:5">
      <c r="A80" s="5" t="s">
        <v>673</v>
      </c>
      <c r="B80" s="6" t="s">
        <v>674</v>
      </c>
      <c r="C80" s="5" t="s">
        <v>992</v>
      </c>
      <c r="D80" s="346"/>
      <c r="E80" s="346"/>
    </row>
    <row r="81" spans="1:5">
      <c r="A81" s="5" t="s">
        <v>675</v>
      </c>
      <c r="B81" s="6" t="s">
        <v>676</v>
      </c>
      <c r="C81" s="5" t="s">
        <v>992</v>
      </c>
      <c r="D81" s="346"/>
      <c r="E81" s="346"/>
    </row>
    <row r="82" spans="1:5">
      <c r="A82" s="5" t="s">
        <v>678</v>
      </c>
      <c r="B82" s="6" t="s">
        <v>679</v>
      </c>
      <c r="C82" s="5" t="s">
        <v>992</v>
      </c>
      <c r="D82" s="346"/>
      <c r="E82" s="346"/>
    </row>
    <row r="83" spans="1:5">
      <c r="A83" s="5" t="s">
        <v>687</v>
      </c>
      <c r="B83" s="6" t="s">
        <v>688</v>
      </c>
      <c r="C83" s="5" t="s">
        <v>992</v>
      </c>
      <c r="D83" s="346"/>
      <c r="E83" s="346"/>
    </row>
    <row r="84" spans="1:5">
      <c r="A84" s="5" t="s">
        <v>691</v>
      </c>
      <c r="B84" s="6" t="s">
        <v>692</v>
      </c>
      <c r="C84" s="5" t="s">
        <v>992</v>
      </c>
      <c r="D84" s="346"/>
      <c r="E84" s="346"/>
    </row>
    <row r="85" spans="1:5">
      <c r="A85" s="5" t="s">
        <v>697</v>
      </c>
      <c r="B85" s="6" t="s">
        <v>698</v>
      </c>
      <c r="C85" s="5" t="s">
        <v>992</v>
      </c>
      <c r="D85" s="346">
        <v>128</v>
      </c>
      <c r="E85" s="346">
        <v>141</v>
      </c>
    </row>
    <row r="86" spans="1:5">
      <c r="A86" s="5" t="s">
        <v>699</v>
      </c>
      <c r="B86" s="6" t="s">
        <v>700</v>
      </c>
      <c r="C86" s="5" t="s">
        <v>992</v>
      </c>
      <c r="D86" s="346"/>
      <c r="E86" s="346"/>
    </row>
    <row r="87" spans="1:5">
      <c r="A87" s="5" t="s">
        <v>578</v>
      </c>
      <c r="B87" s="6" t="s">
        <v>579</v>
      </c>
      <c r="C87" s="5" t="s">
        <v>992</v>
      </c>
      <c r="D87" s="346"/>
      <c r="E87" s="346"/>
    </row>
    <row r="88" spans="1:5">
      <c r="A88" s="5" t="s">
        <v>600</v>
      </c>
      <c r="B88" s="6" t="s">
        <v>600</v>
      </c>
      <c r="C88" s="5" t="s">
        <v>992</v>
      </c>
      <c r="D88" s="346"/>
      <c r="E88" s="346"/>
    </row>
    <row r="89" spans="1:5">
      <c r="A89" s="5" t="s">
        <v>601</v>
      </c>
      <c r="B89" s="6" t="s">
        <v>602</v>
      </c>
      <c r="C89" s="5" t="s">
        <v>992</v>
      </c>
      <c r="D89" s="346"/>
      <c r="E89" s="346"/>
    </row>
    <row r="90" spans="1:5">
      <c r="A90" s="5" t="s">
        <v>689</v>
      </c>
      <c r="B90" s="6" t="s">
        <v>690</v>
      </c>
      <c r="C90" s="5" t="s">
        <v>992</v>
      </c>
      <c r="D90" s="346"/>
      <c r="E90" s="346"/>
    </row>
    <row r="91" spans="1:5">
      <c r="A91" s="5" t="s">
        <v>535</v>
      </c>
      <c r="B91" s="6" t="s">
        <v>535</v>
      </c>
      <c r="C91" s="5" t="s">
        <v>992</v>
      </c>
      <c r="D91" s="346"/>
      <c r="E91" s="346"/>
    </row>
    <row r="92" spans="1:5">
      <c r="A92" s="5" t="s">
        <v>589</v>
      </c>
      <c r="B92" s="6" t="s">
        <v>589</v>
      </c>
      <c r="C92" s="5" t="s">
        <v>992</v>
      </c>
      <c r="D92" s="346"/>
      <c r="E92" s="346"/>
    </row>
    <row r="93" spans="1:5">
      <c r="A93" s="5" t="s">
        <v>677</v>
      </c>
      <c r="B93" s="6" t="s">
        <v>677</v>
      </c>
      <c r="C93" s="5" t="s">
        <v>992</v>
      </c>
      <c r="D93" s="346">
        <v>114</v>
      </c>
      <c r="E93" s="346">
        <v>157</v>
      </c>
    </row>
    <row r="94" spans="1:5">
      <c r="A94" s="5" t="s">
        <v>680</v>
      </c>
      <c r="B94" s="6" t="s">
        <v>681</v>
      </c>
      <c r="C94" s="5" t="s">
        <v>992</v>
      </c>
      <c r="D94" s="346"/>
      <c r="E94" s="346"/>
    </row>
    <row r="95" spans="1:5">
      <c r="A95" s="5" t="s">
        <v>621</v>
      </c>
      <c r="B95" s="6" t="s">
        <v>621</v>
      </c>
      <c r="C95" s="5" t="s">
        <v>992</v>
      </c>
      <c r="D95" s="346"/>
      <c r="E95" s="346"/>
    </row>
    <row r="96" spans="1:5">
      <c r="A96" s="5" t="s">
        <v>489</v>
      </c>
      <c r="B96" s="6" t="s">
        <v>490</v>
      </c>
      <c r="C96" s="5" t="s">
        <v>992</v>
      </c>
      <c r="D96" s="346"/>
      <c r="E96" s="346"/>
    </row>
    <row r="97" spans="1:5">
      <c r="B97" s="6" t="s">
        <v>639</v>
      </c>
      <c r="C97" s="5" t="s">
        <v>992</v>
      </c>
      <c r="D97" s="346"/>
      <c r="E97" s="346"/>
    </row>
    <row r="98" spans="1:5">
      <c r="A98" s="5" t="s">
        <v>23</v>
      </c>
      <c r="B98" s="6" t="s">
        <v>24</v>
      </c>
      <c r="C98" s="5" t="s">
        <v>992</v>
      </c>
      <c r="D98" s="346"/>
      <c r="E98" s="346"/>
    </row>
    <row r="99" spans="1:5">
      <c r="A99" s="5" t="s">
        <v>25</v>
      </c>
      <c r="B99" s="6" t="s">
        <v>26</v>
      </c>
      <c r="C99" s="5" t="s">
        <v>992</v>
      </c>
      <c r="D99" s="346"/>
      <c r="E99" s="346"/>
    </row>
    <row r="100" spans="1:5">
      <c r="A100" s="5" t="s">
        <v>27</v>
      </c>
      <c r="B100" s="6" t="s">
        <v>28</v>
      </c>
      <c r="C100" s="5" t="s">
        <v>992</v>
      </c>
      <c r="D100" s="346"/>
      <c r="E100" s="346"/>
    </row>
    <row r="101" spans="1:5">
      <c r="A101" s="5" t="s">
        <v>29</v>
      </c>
      <c r="B101" s="6" t="s">
        <v>30</v>
      </c>
      <c r="C101" s="5" t="s">
        <v>992</v>
      </c>
      <c r="D101" s="346" t="s">
        <v>1000</v>
      </c>
      <c r="E101" s="346" t="s">
        <v>1000</v>
      </c>
    </row>
    <row r="102" spans="1:5">
      <c r="A102" s="5" t="s">
        <v>31</v>
      </c>
      <c r="B102" s="6" t="s">
        <v>32</v>
      </c>
      <c r="C102" s="5" t="s">
        <v>992</v>
      </c>
      <c r="D102" s="346"/>
      <c r="E102" s="346"/>
    </row>
    <row r="103" spans="1:5">
      <c r="A103" s="5" t="s">
        <v>33</v>
      </c>
      <c r="B103" s="6" t="s">
        <v>34</v>
      </c>
      <c r="C103" s="5" t="s">
        <v>992</v>
      </c>
      <c r="D103" s="346"/>
      <c r="E103" s="346"/>
    </row>
    <row r="104" spans="1:5">
      <c r="A104" s="5" t="s">
        <v>35</v>
      </c>
      <c r="B104" s="6" t="s">
        <v>36</v>
      </c>
      <c r="C104" s="5" t="s">
        <v>992</v>
      </c>
      <c r="D104" s="346"/>
      <c r="E104" s="346"/>
    </row>
    <row r="105" spans="1:5">
      <c r="A105" s="5" t="s">
        <v>37</v>
      </c>
      <c r="B105" s="6" t="s">
        <v>38</v>
      </c>
      <c r="C105" s="5" t="s">
        <v>992</v>
      </c>
      <c r="D105" s="346"/>
      <c r="E105" s="346"/>
    </row>
    <row r="106" spans="1:5">
      <c r="A106" s="5" t="s">
        <v>41</v>
      </c>
      <c r="B106" s="6" t="s">
        <v>42</v>
      </c>
      <c r="C106" s="5" t="s">
        <v>992</v>
      </c>
      <c r="D106" s="346"/>
      <c r="E106" s="346"/>
    </row>
    <row r="107" spans="1:5">
      <c r="A107" s="5" t="s">
        <v>43</v>
      </c>
      <c r="B107" s="6" t="s">
        <v>44</v>
      </c>
      <c r="C107" s="5" t="s">
        <v>992</v>
      </c>
      <c r="D107" s="346" t="s">
        <v>1000</v>
      </c>
      <c r="E107" s="346" t="s">
        <v>1000</v>
      </c>
    </row>
    <row r="108" spans="1:5">
      <c r="A108" s="5" t="s">
        <v>45</v>
      </c>
      <c r="B108" s="6" t="s">
        <v>46</v>
      </c>
      <c r="C108" s="5" t="s">
        <v>992</v>
      </c>
      <c r="D108" s="346"/>
      <c r="E108" s="346"/>
    </row>
    <row r="109" spans="1:5">
      <c r="A109" s="5" t="s">
        <v>47</v>
      </c>
      <c r="B109" s="6" t="s">
        <v>48</v>
      </c>
      <c r="C109" s="5" t="s">
        <v>992</v>
      </c>
      <c r="D109" s="346"/>
      <c r="E109" s="346"/>
    </row>
    <row r="110" spans="1:5">
      <c r="A110" s="5" t="s">
        <v>49</v>
      </c>
      <c r="B110" s="6" t="s">
        <v>50</v>
      </c>
      <c r="C110" s="5" t="s">
        <v>992</v>
      </c>
      <c r="D110" s="346"/>
      <c r="E110" s="346"/>
    </row>
    <row r="111" spans="1:5">
      <c r="A111" s="5" t="s">
        <v>51</v>
      </c>
      <c r="B111" s="6" t="s">
        <v>52</v>
      </c>
      <c r="C111" s="5" t="s">
        <v>992</v>
      </c>
      <c r="D111" s="346"/>
      <c r="E111" s="346"/>
    </row>
    <row r="112" spans="1:5">
      <c r="A112" s="5" t="s">
        <v>53</v>
      </c>
      <c r="B112" s="6" t="s">
        <v>54</v>
      </c>
      <c r="C112" s="5" t="s">
        <v>992</v>
      </c>
      <c r="D112" s="346"/>
      <c r="E112" s="346"/>
    </row>
    <row r="113" spans="1:5">
      <c r="A113" s="5" t="s">
        <v>55</v>
      </c>
      <c r="B113" s="6" t="s">
        <v>56</v>
      </c>
      <c r="C113" s="5" t="s">
        <v>992</v>
      </c>
      <c r="D113" s="346">
        <v>1</v>
      </c>
      <c r="E113" s="346" t="s">
        <v>1000</v>
      </c>
    </row>
    <row r="114" spans="1:5">
      <c r="A114" s="5" t="s">
        <v>57</v>
      </c>
      <c r="B114" s="6" t="s">
        <v>58</v>
      </c>
      <c r="C114" s="5" t="s">
        <v>992</v>
      </c>
      <c r="D114" s="346"/>
      <c r="E114" s="346"/>
    </row>
    <row r="115" spans="1:5">
      <c r="A115" s="5" t="s">
        <v>59</v>
      </c>
      <c r="B115" s="6" t="s">
        <v>60</v>
      </c>
      <c r="C115" s="5" t="s">
        <v>992</v>
      </c>
      <c r="D115" s="346"/>
      <c r="E115" s="346"/>
    </row>
    <row r="116" spans="1:5">
      <c r="A116" s="5" t="s">
        <v>63</v>
      </c>
      <c r="B116" s="6" t="s">
        <v>64</v>
      </c>
      <c r="C116" s="5" t="s">
        <v>992</v>
      </c>
      <c r="D116" s="346"/>
      <c r="E116" s="346"/>
    </row>
    <row r="117" spans="1:5">
      <c r="A117" s="5" t="s">
        <v>65</v>
      </c>
      <c r="B117" s="6" t="s">
        <v>66</v>
      </c>
      <c r="C117" s="5" t="s">
        <v>992</v>
      </c>
      <c r="D117" s="346"/>
      <c r="E117" s="346"/>
    </row>
    <row r="118" spans="1:5">
      <c r="A118" s="5" t="s">
        <v>67</v>
      </c>
      <c r="B118" s="6" t="s">
        <v>68</v>
      </c>
      <c r="C118" s="5" t="s">
        <v>992</v>
      </c>
      <c r="D118" s="346">
        <v>1</v>
      </c>
      <c r="E118" s="346" t="s">
        <v>1000</v>
      </c>
    </row>
    <row r="119" spans="1:5">
      <c r="A119" s="5" t="s">
        <v>69</v>
      </c>
      <c r="B119" s="6" t="s">
        <v>70</v>
      </c>
      <c r="C119" s="5" t="s">
        <v>992</v>
      </c>
      <c r="D119" s="346"/>
      <c r="E119" s="346"/>
    </row>
    <row r="120" spans="1:5">
      <c r="A120" s="5" t="s">
        <v>71</v>
      </c>
      <c r="B120" s="6" t="s">
        <v>72</v>
      </c>
      <c r="C120" s="5" t="s">
        <v>992</v>
      </c>
      <c r="D120" s="346"/>
      <c r="E120" s="346"/>
    </row>
    <row r="121" spans="1:5">
      <c r="A121" s="5" t="s">
        <v>73</v>
      </c>
      <c r="B121" s="6" t="s">
        <v>74</v>
      </c>
      <c r="C121" s="5" t="s">
        <v>992</v>
      </c>
      <c r="D121" s="346"/>
      <c r="E121" s="346"/>
    </row>
    <row r="122" spans="1:5">
      <c r="A122" s="5" t="s">
        <v>77</v>
      </c>
      <c r="B122" s="6" t="s">
        <v>78</v>
      </c>
      <c r="C122" s="5" t="s">
        <v>992</v>
      </c>
      <c r="D122" s="346"/>
      <c r="E122" s="346"/>
    </row>
    <row r="123" spans="1:5">
      <c r="A123" s="5" t="s">
        <v>79</v>
      </c>
      <c r="B123" s="6" t="s">
        <v>80</v>
      </c>
      <c r="C123" s="5" t="s">
        <v>992</v>
      </c>
      <c r="D123" s="346"/>
      <c r="E123" s="346"/>
    </row>
    <row r="124" spans="1:5">
      <c r="A124" s="5" t="s">
        <v>81</v>
      </c>
      <c r="B124" s="6" t="s">
        <v>82</v>
      </c>
      <c r="C124" s="5" t="s">
        <v>992</v>
      </c>
      <c r="D124" s="346">
        <v>1</v>
      </c>
      <c r="E124" s="346">
        <v>1</v>
      </c>
    </row>
    <row r="125" spans="1:5">
      <c r="A125" s="5" t="s">
        <v>83</v>
      </c>
      <c r="B125" s="6" t="s">
        <v>84</v>
      </c>
      <c r="C125" s="5" t="s">
        <v>992</v>
      </c>
      <c r="D125" s="346"/>
      <c r="E125" s="346"/>
    </row>
    <row r="126" spans="1:5">
      <c r="A126" s="5" t="s">
        <v>85</v>
      </c>
      <c r="B126" s="6" t="s">
        <v>86</v>
      </c>
      <c r="C126" s="5" t="s">
        <v>992</v>
      </c>
      <c r="D126" s="346"/>
      <c r="E126" s="346"/>
    </row>
    <row r="127" spans="1:5">
      <c r="A127" s="5" t="s">
        <v>87</v>
      </c>
      <c r="B127" s="6" t="s">
        <v>88</v>
      </c>
      <c r="C127" s="5" t="s">
        <v>992</v>
      </c>
      <c r="D127" s="346"/>
      <c r="E127" s="346"/>
    </row>
    <row r="128" spans="1:5">
      <c r="A128" s="5" t="s">
        <v>89</v>
      </c>
      <c r="B128" s="6" t="s">
        <v>90</v>
      </c>
      <c r="C128" s="5" t="s">
        <v>992</v>
      </c>
      <c r="D128" s="346"/>
      <c r="E128" s="346"/>
    </row>
    <row r="129" spans="1:5">
      <c r="A129" s="5" t="s">
        <v>91</v>
      </c>
      <c r="B129" s="6" t="s">
        <v>92</v>
      </c>
      <c r="C129" s="5" t="s">
        <v>992</v>
      </c>
      <c r="D129" s="346"/>
      <c r="E129" s="346"/>
    </row>
    <row r="130" spans="1:5">
      <c r="A130" s="5" t="s">
        <v>93</v>
      </c>
      <c r="B130" s="6" t="s">
        <v>94</v>
      </c>
      <c r="C130" s="5" t="s">
        <v>992</v>
      </c>
      <c r="D130" s="346" t="s">
        <v>1000</v>
      </c>
      <c r="E130" s="346" t="s">
        <v>1000</v>
      </c>
    </row>
    <row r="131" spans="1:5">
      <c r="A131" s="5" t="s">
        <v>95</v>
      </c>
      <c r="B131" s="6" t="s">
        <v>96</v>
      </c>
      <c r="C131" s="5" t="s">
        <v>992</v>
      </c>
      <c r="D131" s="346"/>
      <c r="E131" s="346"/>
    </row>
    <row r="132" spans="1:5">
      <c r="B132" s="6" t="s">
        <v>98</v>
      </c>
      <c r="C132" s="5" t="s">
        <v>992</v>
      </c>
      <c r="D132" s="346"/>
      <c r="E132" s="346"/>
    </row>
    <row r="133" spans="1:5">
      <c r="A133" s="5" t="s">
        <v>99</v>
      </c>
      <c r="B133" s="6" t="s">
        <v>100</v>
      </c>
      <c r="C133" s="5" t="s">
        <v>992</v>
      </c>
      <c r="D133" s="346"/>
      <c r="E133" s="346"/>
    </row>
    <row r="134" spans="1:5">
      <c r="A134" s="5" t="s">
        <v>101</v>
      </c>
      <c r="B134" s="6" t="s">
        <v>102</v>
      </c>
      <c r="C134" s="5" t="s">
        <v>992</v>
      </c>
      <c r="D134" s="346"/>
      <c r="E134" s="346"/>
    </row>
    <row r="135" spans="1:5">
      <c r="A135" s="5" t="s">
        <v>103</v>
      </c>
      <c r="B135" s="6" t="s">
        <v>104</v>
      </c>
      <c r="C135" s="5" t="s">
        <v>992</v>
      </c>
      <c r="D135" s="346">
        <v>1</v>
      </c>
      <c r="E135" s="346" t="s">
        <v>1000</v>
      </c>
    </row>
    <row r="136" spans="1:5">
      <c r="A136" s="5" t="s">
        <v>105</v>
      </c>
      <c r="B136" s="6" t="s">
        <v>106</v>
      </c>
      <c r="C136" s="5" t="s">
        <v>992</v>
      </c>
      <c r="D136" s="346"/>
      <c r="E136" s="346"/>
    </row>
    <row r="137" spans="1:5">
      <c r="A137" s="5" t="s">
        <v>107</v>
      </c>
      <c r="B137" s="6" t="s">
        <v>108</v>
      </c>
      <c r="C137" s="5" t="s">
        <v>992</v>
      </c>
      <c r="D137" s="346"/>
      <c r="E137" s="346"/>
    </row>
    <row r="138" spans="1:5">
      <c r="A138" s="5" t="s">
        <v>109</v>
      </c>
      <c r="B138" s="6" t="s">
        <v>990</v>
      </c>
      <c r="C138" s="5" t="s">
        <v>992</v>
      </c>
      <c r="D138" s="346"/>
      <c r="E138" s="346"/>
    </row>
    <row r="139" spans="1:5">
      <c r="A139" s="5" t="s">
        <v>110</v>
      </c>
      <c r="B139" s="6" t="s">
        <v>111</v>
      </c>
      <c r="C139" s="5" t="s">
        <v>992</v>
      </c>
      <c r="D139" s="346"/>
      <c r="E139" s="346"/>
    </row>
    <row r="140" spans="1:5">
      <c r="A140" s="5" t="s">
        <v>112</v>
      </c>
      <c r="B140" s="6" t="s">
        <v>113</v>
      </c>
      <c r="C140" s="5" t="s">
        <v>992</v>
      </c>
      <c r="D140" s="346"/>
      <c r="E140" s="346"/>
    </row>
    <row r="141" spans="1:5">
      <c r="A141" s="5" t="s">
        <v>114</v>
      </c>
      <c r="B141" s="6" t="s">
        <v>115</v>
      </c>
      <c r="C141" s="5" t="s">
        <v>992</v>
      </c>
      <c r="D141" s="346">
        <v>7</v>
      </c>
      <c r="E141" s="346">
        <v>5</v>
      </c>
    </row>
    <row r="142" spans="1:5">
      <c r="A142" s="5" t="s">
        <v>116</v>
      </c>
      <c r="B142" s="6" t="s">
        <v>117</v>
      </c>
      <c r="C142" s="5" t="s">
        <v>992</v>
      </c>
      <c r="D142" s="346"/>
      <c r="E142" s="346"/>
    </row>
    <row r="143" spans="1:5">
      <c r="A143" s="5" t="s">
        <v>119</v>
      </c>
      <c r="B143" s="6" t="s">
        <v>120</v>
      </c>
      <c r="C143" s="5" t="s">
        <v>992</v>
      </c>
      <c r="D143" s="346"/>
      <c r="E143" s="346"/>
    </row>
    <row r="144" spans="1:5">
      <c r="A144" s="5" t="s">
        <v>121</v>
      </c>
      <c r="B144" s="6" t="s">
        <v>122</v>
      </c>
      <c r="C144" s="5" t="s">
        <v>992</v>
      </c>
      <c r="D144" s="346"/>
      <c r="E144" s="346"/>
    </row>
    <row r="145" spans="1:5">
      <c r="A145" s="5" t="s">
        <v>123</v>
      </c>
      <c r="B145" s="6" t="s">
        <v>124</v>
      </c>
      <c r="C145" s="5" t="s">
        <v>992</v>
      </c>
      <c r="D145" s="346"/>
      <c r="E145" s="346"/>
    </row>
    <row r="146" spans="1:5">
      <c r="A146" s="5" t="s">
        <v>125</v>
      </c>
      <c r="B146" s="6" t="s">
        <v>126</v>
      </c>
      <c r="C146" s="5" t="s">
        <v>992</v>
      </c>
      <c r="D146" s="346"/>
      <c r="E146" s="346"/>
    </row>
    <row r="147" spans="1:5">
      <c r="A147" s="5" t="s">
        <v>127</v>
      </c>
      <c r="B147" s="6" t="s">
        <v>128</v>
      </c>
      <c r="C147" s="5" t="s">
        <v>992</v>
      </c>
      <c r="D147" s="346" t="s">
        <v>1000</v>
      </c>
      <c r="E147" s="346">
        <v>2</v>
      </c>
    </row>
    <row r="148" spans="1:5">
      <c r="A148" s="5" t="s">
        <v>129</v>
      </c>
      <c r="B148" s="6" t="s">
        <v>130</v>
      </c>
      <c r="C148" s="5" t="s">
        <v>992</v>
      </c>
      <c r="D148" s="346"/>
      <c r="E148" s="346"/>
    </row>
    <row r="149" spans="1:5">
      <c r="A149" s="5" t="s">
        <v>131</v>
      </c>
      <c r="B149" s="6" t="s">
        <v>132</v>
      </c>
      <c r="C149" s="5" t="s">
        <v>992</v>
      </c>
      <c r="D149" s="346"/>
      <c r="E149" s="346"/>
    </row>
    <row r="150" spans="1:5">
      <c r="A150" s="5" t="s">
        <v>133</v>
      </c>
      <c r="B150" s="6" t="s">
        <v>134</v>
      </c>
      <c r="C150" s="5" t="s">
        <v>992</v>
      </c>
      <c r="D150" s="346"/>
      <c r="E150" s="346"/>
    </row>
    <row r="151" spans="1:5">
      <c r="A151" s="5" t="s">
        <v>135</v>
      </c>
      <c r="B151" s="6" t="s">
        <v>136</v>
      </c>
      <c r="C151" s="5" t="s">
        <v>992</v>
      </c>
      <c r="D151" s="346"/>
      <c r="E151" s="346"/>
    </row>
    <row r="152" spans="1:5">
      <c r="A152" s="5" t="s">
        <v>137</v>
      </c>
      <c r="B152" s="6" t="s">
        <v>138</v>
      </c>
      <c r="C152" s="5" t="s">
        <v>992</v>
      </c>
      <c r="D152" s="346"/>
      <c r="E152" s="346"/>
    </row>
    <row r="153" spans="1:5">
      <c r="A153" s="5" t="s">
        <v>139</v>
      </c>
      <c r="B153" s="6" t="s">
        <v>140</v>
      </c>
      <c r="C153" s="5" t="s">
        <v>992</v>
      </c>
      <c r="D153" s="346">
        <v>1</v>
      </c>
      <c r="E153" s="346" t="s">
        <v>1000</v>
      </c>
    </row>
    <row r="154" spans="1:5">
      <c r="A154" s="5" t="s">
        <v>141</v>
      </c>
      <c r="B154" s="6" t="s">
        <v>142</v>
      </c>
      <c r="C154" s="5" t="s">
        <v>992</v>
      </c>
      <c r="D154" s="346"/>
      <c r="E154" s="346"/>
    </row>
    <row r="155" spans="1:5">
      <c r="A155" s="5" t="s">
        <v>143</v>
      </c>
      <c r="B155" s="6" t="s">
        <v>144</v>
      </c>
      <c r="C155" s="5" t="s">
        <v>992</v>
      </c>
      <c r="D155" s="346"/>
      <c r="E155" s="346"/>
    </row>
    <row r="156" spans="1:5">
      <c r="A156" s="5" t="s">
        <v>145</v>
      </c>
      <c r="B156" s="6" t="s">
        <v>146</v>
      </c>
      <c r="C156" s="5" t="s">
        <v>992</v>
      </c>
      <c r="D156" s="346"/>
      <c r="E156" s="346"/>
    </row>
    <row r="157" spans="1:5">
      <c r="A157" s="5" t="s">
        <v>147</v>
      </c>
      <c r="B157" s="6" t="s">
        <v>148</v>
      </c>
      <c r="C157" s="5" t="s">
        <v>992</v>
      </c>
      <c r="D157" s="346"/>
      <c r="E157" s="346"/>
    </row>
    <row r="158" spans="1:5">
      <c r="A158" s="5" t="s">
        <v>149</v>
      </c>
      <c r="B158" s="6" t="s">
        <v>150</v>
      </c>
      <c r="C158" s="5" t="s">
        <v>992</v>
      </c>
      <c r="D158" s="346"/>
      <c r="E158" s="346"/>
    </row>
    <row r="159" spans="1:5">
      <c r="A159" s="5" t="s">
        <v>151</v>
      </c>
      <c r="B159" s="6" t="s">
        <v>152</v>
      </c>
      <c r="C159" s="5" t="s">
        <v>992</v>
      </c>
      <c r="D159" s="346">
        <v>2</v>
      </c>
      <c r="E159" s="346" t="s">
        <v>1000</v>
      </c>
    </row>
    <row r="160" spans="1:5">
      <c r="A160" s="5" t="s">
        <v>153</v>
      </c>
      <c r="B160" s="6" t="s">
        <v>154</v>
      </c>
      <c r="C160" s="5" t="s">
        <v>992</v>
      </c>
      <c r="D160" s="346"/>
      <c r="E160" s="346"/>
    </row>
    <row r="161" spans="1:5">
      <c r="A161" s="5" t="s">
        <v>155</v>
      </c>
      <c r="B161" s="6" t="s">
        <v>156</v>
      </c>
      <c r="C161" s="5" t="s">
        <v>992</v>
      </c>
      <c r="D161" s="346"/>
      <c r="E161" s="346"/>
    </row>
    <row r="162" spans="1:5">
      <c r="A162" s="5" t="s">
        <v>157</v>
      </c>
      <c r="B162" s="6" t="s">
        <v>158</v>
      </c>
      <c r="C162" s="5" t="s">
        <v>992</v>
      </c>
      <c r="D162" s="346"/>
      <c r="E162" s="346"/>
    </row>
    <row r="163" spans="1:5">
      <c r="A163" s="5" t="s">
        <v>159</v>
      </c>
      <c r="B163" s="6" t="s">
        <v>160</v>
      </c>
      <c r="C163" s="5" t="s">
        <v>992</v>
      </c>
      <c r="D163" s="346"/>
      <c r="E163" s="346"/>
    </row>
    <row r="164" spans="1:5">
      <c r="A164" s="5" t="s">
        <v>161</v>
      </c>
      <c r="B164" s="6" t="s">
        <v>162</v>
      </c>
      <c r="C164" s="5" t="s">
        <v>992</v>
      </c>
      <c r="D164" s="346"/>
      <c r="E164" s="346"/>
    </row>
    <row r="165" spans="1:5">
      <c r="A165" s="5" t="s">
        <v>164</v>
      </c>
      <c r="B165" s="6" t="s">
        <v>165</v>
      </c>
      <c r="C165" s="5" t="s">
        <v>992</v>
      </c>
      <c r="D165" s="346">
        <v>43</v>
      </c>
      <c r="E165" s="346">
        <v>5</v>
      </c>
    </row>
    <row r="166" spans="1:5">
      <c r="A166" s="5" t="s">
        <v>166</v>
      </c>
      <c r="B166" s="6" t="s">
        <v>167</v>
      </c>
      <c r="C166" s="5" t="s">
        <v>992</v>
      </c>
      <c r="D166" s="346"/>
      <c r="E166" s="346"/>
    </row>
    <row r="167" spans="1:5">
      <c r="A167" s="5" t="s">
        <v>168</v>
      </c>
      <c r="B167" s="6" t="s">
        <v>169</v>
      </c>
      <c r="C167" s="5" t="s">
        <v>992</v>
      </c>
      <c r="D167" s="346"/>
      <c r="E167" s="346"/>
    </row>
    <row r="168" spans="1:5">
      <c r="A168" s="5" t="s">
        <v>170</v>
      </c>
      <c r="B168" s="6" t="s">
        <v>171</v>
      </c>
      <c r="C168" s="5" t="s">
        <v>992</v>
      </c>
      <c r="D168" s="346"/>
      <c r="E168" s="346"/>
    </row>
    <row r="169" spans="1:5">
      <c r="A169" s="5" t="s">
        <v>172</v>
      </c>
      <c r="B169" s="6" t="s">
        <v>173</v>
      </c>
      <c r="C169" s="5" t="s">
        <v>992</v>
      </c>
      <c r="D169" s="346"/>
      <c r="E169" s="346"/>
    </row>
    <row r="170" spans="1:5">
      <c r="A170" s="5" t="s">
        <v>174</v>
      </c>
      <c r="B170" s="6" t="s">
        <v>175</v>
      </c>
      <c r="C170" s="5" t="s">
        <v>992</v>
      </c>
      <c r="D170" s="346"/>
      <c r="E170" s="346"/>
    </row>
    <row r="171" spans="1:5">
      <c r="A171" s="5" t="s">
        <v>176</v>
      </c>
      <c r="B171" s="6" t="s">
        <v>177</v>
      </c>
      <c r="C171" s="5" t="s">
        <v>992</v>
      </c>
      <c r="D171" s="346"/>
      <c r="E171" s="346"/>
    </row>
    <row r="172" spans="1:5">
      <c r="A172" s="5" t="s">
        <v>178</v>
      </c>
      <c r="B172" s="6" t="s">
        <v>179</v>
      </c>
      <c r="C172" s="5" t="s">
        <v>992</v>
      </c>
      <c r="D172" s="346">
        <v>1</v>
      </c>
      <c r="E172" s="346" t="s">
        <v>1000</v>
      </c>
    </row>
    <row r="173" spans="1:5">
      <c r="A173" s="5" t="s">
        <v>180</v>
      </c>
      <c r="B173" s="6" t="s">
        <v>181</v>
      </c>
      <c r="C173" s="5" t="s">
        <v>992</v>
      </c>
      <c r="D173" s="346"/>
      <c r="E173" s="346"/>
    </row>
    <row r="174" spans="1:5">
      <c r="A174" s="5" t="s">
        <v>182</v>
      </c>
      <c r="B174" s="6" t="s">
        <v>183</v>
      </c>
      <c r="C174" s="5" t="s">
        <v>992</v>
      </c>
      <c r="D174" s="346"/>
      <c r="E174" s="346"/>
    </row>
    <row r="175" spans="1:5">
      <c r="A175" s="5" t="s">
        <v>184</v>
      </c>
      <c r="B175" s="6" t="s">
        <v>185</v>
      </c>
      <c r="C175" s="5" t="s">
        <v>992</v>
      </c>
      <c r="D175" s="346"/>
      <c r="E175" s="346"/>
    </row>
    <row r="176" spans="1:5">
      <c r="A176" s="5" t="s">
        <v>188</v>
      </c>
      <c r="B176" s="6" t="s">
        <v>189</v>
      </c>
      <c r="C176" s="5" t="s">
        <v>992</v>
      </c>
      <c r="D176" s="346"/>
      <c r="E176" s="346"/>
    </row>
    <row r="177" spans="1:5">
      <c r="A177" s="5" t="s">
        <v>190</v>
      </c>
      <c r="B177" s="6" t="s">
        <v>191</v>
      </c>
      <c r="C177" s="5" t="s">
        <v>992</v>
      </c>
      <c r="D177" s="346"/>
      <c r="E177" s="346"/>
    </row>
    <row r="178" spans="1:5">
      <c r="A178" s="5" t="s">
        <v>192</v>
      </c>
      <c r="B178" s="6" t="s">
        <v>193</v>
      </c>
      <c r="C178" s="5" t="s">
        <v>992</v>
      </c>
      <c r="D178" s="346">
        <v>8</v>
      </c>
      <c r="E178" s="346">
        <v>2</v>
      </c>
    </row>
    <row r="179" spans="1:5">
      <c r="A179" s="5" t="s">
        <v>194</v>
      </c>
      <c r="B179" s="6" t="s">
        <v>195</v>
      </c>
      <c r="C179" s="5" t="s">
        <v>992</v>
      </c>
      <c r="D179" s="346"/>
      <c r="E179" s="346"/>
    </row>
    <row r="180" spans="1:5">
      <c r="A180" s="5" t="s">
        <v>196</v>
      </c>
      <c r="B180" s="6" t="s">
        <v>197</v>
      </c>
      <c r="C180" s="5" t="s">
        <v>992</v>
      </c>
      <c r="D180" s="346"/>
      <c r="E180" s="346"/>
    </row>
    <row r="181" spans="1:5">
      <c r="A181" s="5" t="s">
        <v>198</v>
      </c>
      <c r="B181" s="6" t="s">
        <v>199</v>
      </c>
      <c r="C181" s="5" t="s">
        <v>992</v>
      </c>
      <c r="D181" s="346"/>
      <c r="E181" s="346"/>
    </row>
    <row r="182" spans="1:5">
      <c r="A182" s="5" t="s">
        <v>200</v>
      </c>
      <c r="B182" s="6" t="s">
        <v>201</v>
      </c>
      <c r="C182" s="5" t="s">
        <v>992</v>
      </c>
      <c r="D182" s="346">
        <v>2</v>
      </c>
      <c r="E182" s="346">
        <v>1</v>
      </c>
    </row>
    <row r="183" spans="1:5">
      <c r="A183" s="5" t="s">
        <v>202</v>
      </c>
      <c r="B183" s="6" t="s">
        <v>203</v>
      </c>
      <c r="C183" s="5" t="s">
        <v>992</v>
      </c>
      <c r="D183" s="346"/>
      <c r="E183" s="346"/>
    </row>
    <row r="184" spans="1:5">
      <c r="A184" s="5" t="s">
        <v>204</v>
      </c>
      <c r="B184" s="6" t="s">
        <v>205</v>
      </c>
      <c r="C184" s="5" t="s">
        <v>992</v>
      </c>
      <c r="D184" s="346"/>
      <c r="E184" s="346"/>
    </row>
    <row r="185" spans="1:5">
      <c r="A185" s="5" t="s">
        <v>206</v>
      </c>
      <c r="B185" s="6" t="s">
        <v>207</v>
      </c>
      <c r="C185" s="5" t="s">
        <v>992</v>
      </c>
      <c r="D185" s="346"/>
      <c r="E185" s="346"/>
    </row>
    <row r="186" spans="1:5">
      <c r="A186" s="5" t="s">
        <v>208</v>
      </c>
      <c r="B186" s="6" t="s">
        <v>209</v>
      </c>
      <c r="C186" s="5" t="s">
        <v>992</v>
      </c>
      <c r="D186" s="346"/>
      <c r="E186" s="346"/>
    </row>
    <row r="187" spans="1:5">
      <c r="A187" s="5" t="s">
        <v>210</v>
      </c>
      <c r="B187" s="6" t="s">
        <v>211</v>
      </c>
      <c r="C187" s="5" t="s">
        <v>992</v>
      </c>
      <c r="D187" s="346" t="s">
        <v>1000</v>
      </c>
      <c r="E187" s="346" t="s">
        <v>1000</v>
      </c>
    </row>
    <row r="188" spans="1:5">
      <c r="A188" s="5" t="s">
        <v>212</v>
      </c>
      <c r="B188" s="6" t="s">
        <v>213</v>
      </c>
      <c r="C188" s="5" t="s">
        <v>992</v>
      </c>
      <c r="D188" s="346"/>
      <c r="E188" s="346"/>
    </row>
    <row r="189" spans="1:5">
      <c r="A189" s="5" t="s">
        <v>214</v>
      </c>
      <c r="B189" s="6" t="s">
        <v>215</v>
      </c>
      <c r="C189" s="5" t="s">
        <v>992</v>
      </c>
      <c r="D189" s="346"/>
      <c r="E189" s="346"/>
    </row>
    <row r="190" spans="1:5">
      <c r="A190" s="5" t="s">
        <v>216</v>
      </c>
      <c r="B190" s="6" t="s">
        <v>217</v>
      </c>
      <c r="C190" s="5" t="s">
        <v>992</v>
      </c>
      <c r="D190" s="346"/>
      <c r="E190" s="346"/>
    </row>
    <row r="191" spans="1:5">
      <c r="A191" s="5" t="s">
        <v>218</v>
      </c>
      <c r="B191" s="6" t="s">
        <v>219</v>
      </c>
      <c r="C191" s="5" t="s">
        <v>992</v>
      </c>
      <c r="D191" s="346"/>
      <c r="E191" s="346"/>
    </row>
    <row r="192" spans="1:5">
      <c r="A192" s="5" t="s">
        <v>220</v>
      </c>
      <c r="B192" s="6" t="s">
        <v>221</v>
      </c>
      <c r="C192" s="5" t="s">
        <v>992</v>
      </c>
      <c r="D192" s="346"/>
      <c r="E192" s="346"/>
    </row>
    <row r="193" spans="1:5">
      <c r="A193" s="5" t="s">
        <v>222</v>
      </c>
      <c r="B193" s="6" t="s">
        <v>223</v>
      </c>
      <c r="C193" s="5" t="s">
        <v>992</v>
      </c>
      <c r="D193" s="346" t="s">
        <v>1000</v>
      </c>
      <c r="E193" s="346" t="s">
        <v>1000</v>
      </c>
    </row>
    <row r="194" spans="1:5">
      <c r="A194" s="5" t="s">
        <v>224</v>
      </c>
      <c r="B194" s="6" t="s">
        <v>225</v>
      </c>
      <c r="C194" s="5" t="s">
        <v>992</v>
      </c>
      <c r="D194" s="346"/>
      <c r="E194" s="346"/>
    </row>
    <row r="195" spans="1:5">
      <c r="A195" s="5" t="s">
        <v>226</v>
      </c>
      <c r="B195" s="6" t="s">
        <v>227</v>
      </c>
      <c r="C195" s="5" t="s">
        <v>992</v>
      </c>
      <c r="D195" s="346"/>
      <c r="E195" s="346"/>
    </row>
    <row r="196" spans="1:5">
      <c r="A196" s="5" t="s">
        <v>228</v>
      </c>
      <c r="B196" s="6" t="s">
        <v>229</v>
      </c>
      <c r="C196" s="5" t="s">
        <v>992</v>
      </c>
      <c r="D196" s="346"/>
      <c r="E196" s="346"/>
    </row>
    <row r="197" spans="1:5">
      <c r="A197" s="5" t="s">
        <v>230</v>
      </c>
      <c r="B197" s="6" t="s">
        <v>231</v>
      </c>
      <c r="C197" s="5" t="s">
        <v>992</v>
      </c>
      <c r="D197" s="346"/>
      <c r="E197" s="346"/>
    </row>
    <row r="198" spans="1:5">
      <c r="A198" s="5" t="s">
        <v>232</v>
      </c>
      <c r="B198" s="6" t="s">
        <v>233</v>
      </c>
      <c r="C198" s="5" t="s">
        <v>992</v>
      </c>
      <c r="D198" s="346"/>
      <c r="E198" s="346"/>
    </row>
    <row r="199" spans="1:5">
      <c r="A199" s="5" t="s">
        <v>236</v>
      </c>
      <c r="B199" s="6" t="s">
        <v>237</v>
      </c>
      <c r="C199" s="5" t="s">
        <v>992</v>
      </c>
      <c r="D199" s="346">
        <v>1</v>
      </c>
      <c r="E199" s="346">
        <v>3</v>
      </c>
    </row>
    <row r="200" spans="1:5">
      <c r="A200" s="5" t="s">
        <v>238</v>
      </c>
      <c r="B200" s="6" t="s">
        <v>239</v>
      </c>
      <c r="C200" s="5" t="s">
        <v>992</v>
      </c>
      <c r="D200" s="346"/>
      <c r="E200" s="346"/>
    </row>
    <row r="201" spans="1:5">
      <c r="A201" s="5" t="s">
        <v>240</v>
      </c>
      <c r="B201" s="6" t="s">
        <v>241</v>
      </c>
      <c r="C201" s="5" t="s">
        <v>992</v>
      </c>
      <c r="D201" s="346"/>
      <c r="E201" s="346"/>
    </row>
    <row r="202" spans="1:5">
      <c r="A202" s="5" t="s">
        <v>244</v>
      </c>
      <c r="B202" s="6" t="s">
        <v>245</v>
      </c>
      <c r="C202" s="5" t="s">
        <v>992</v>
      </c>
      <c r="D202" s="346"/>
      <c r="E202" s="346"/>
    </row>
    <row r="203" spans="1:5">
      <c r="A203" s="5" t="s">
        <v>246</v>
      </c>
      <c r="B203" s="6" t="s">
        <v>247</v>
      </c>
      <c r="C203" s="5" t="s">
        <v>992</v>
      </c>
      <c r="D203" s="346"/>
      <c r="E203" s="346"/>
    </row>
    <row r="204" spans="1:5">
      <c r="A204" s="5" t="s">
        <v>248</v>
      </c>
      <c r="B204" s="6" t="s">
        <v>249</v>
      </c>
      <c r="C204" s="5" t="s">
        <v>992</v>
      </c>
      <c r="D204" s="346"/>
      <c r="E204" s="346"/>
    </row>
    <row r="205" spans="1:5">
      <c r="A205" s="5" t="s">
        <v>250</v>
      </c>
      <c r="B205" s="6" t="s">
        <v>251</v>
      </c>
      <c r="C205" s="5" t="s">
        <v>992</v>
      </c>
      <c r="D205" s="346">
        <v>3</v>
      </c>
      <c r="E205" s="346">
        <v>2</v>
      </c>
    </row>
    <row r="206" spans="1:5">
      <c r="A206" s="5" t="s">
        <v>252</v>
      </c>
      <c r="B206" s="6" t="s">
        <v>253</v>
      </c>
      <c r="C206" s="5" t="s">
        <v>992</v>
      </c>
      <c r="D206" s="346"/>
      <c r="E206" s="346"/>
    </row>
    <row r="207" spans="1:5">
      <c r="A207" s="5" t="s">
        <v>254</v>
      </c>
      <c r="B207" s="6" t="s">
        <v>255</v>
      </c>
      <c r="C207" s="5" t="s">
        <v>992</v>
      </c>
      <c r="D207" s="346"/>
      <c r="E207" s="346"/>
    </row>
    <row r="208" spans="1:5">
      <c r="A208" s="5" t="s">
        <v>256</v>
      </c>
      <c r="B208" s="6" t="s">
        <v>257</v>
      </c>
      <c r="C208" s="5" t="s">
        <v>992</v>
      </c>
      <c r="D208" s="346"/>
      <c r="E208" s="346"/>
    </row>
    <row r="209" spans="1:5">
      <c r="A209" s="5" t="s">
        <v>258</v>
      </c>
      <c r="B209" s="6" t="s">
        <v>259</v>
      </c>
      <c r="C209" s="5" t="s">
        <v>992</v>
      </c>
      <c r="D209" s="346"/>
      <c r="E209" s="346"/>
    </row>
    <row r="210" spans="1:5">
      <c r="A210" s="5" t="s">
        <v>264</v>
      </c>
      <c r="B210" s="6" t="s">
        <v>265</v>
      </c>
      <c r="C210" s="5" t="s">
        <v>992</v>
      </c>
      <c r="D210" s="346"/>
      <c r="E210" s="346"/>
    </row>
    <row r="211" spans="1:5">
      <c r="A211" s="5" t="s">
        <v>266</v>
      </c>
      <c r="B211" s="6" t="s">
        <v>267</v>
      </c>
      <c r="C211" s="5" t="s">
        <v>992</v>
      </c>
      <c r="D211" s="346">
        <v>43</v>
      </c>
      <c r="E211" s="346">
        <v>44</v>
      </c>
    </row>
    <row r="212" spans="1:5">
      <c r="A212" s="5" t="s">
        <v>268</v>
      </c>
      <c r="B212" s="6" t="s">
        <v>269</v>
      </c>
      <c r="C212" s="5" t="s">
        <v>992</v>
      </c>
      <c r="D212" s="346"/>
      <c r="E212" s="346"/>
    </row>
    <row r="213" spans="1:5">
      <c r="A213" s="5" t="s">
        <v>270</v>
      </c>
      <c r="B213" s="6" t="s">
        <v>271</v>
      </c>
      <c r="C213" s="5" t="s">
        <v>992</v>
      </c>
      <c r="D213" s="346"/>
      <c r="E213" s="346"/>
    </row>
    <row r="214" spans="1:5">
      <c r="A214" s="5" t="s">
        <v>272</v>
      </c>
      <c r="B214" s="6" t="s">
        <v>273</v>
      </c>
      <c r="C214" s="5" t="s">
        <v>992</v>
      </c>
      <c r="D214" s="346"/>
      <c r="E214" s="346"/>
    </row>
    <row r="215" spans="1:5">
      <c r="A215" s="5" t="s">
        <v>274</v>
      </c>
      <c r="B215" s="6" t="s">
        <v>275</v>
      </c>
      <c r="C215" s="5" t="s">
        <v>992</v>
      </c>
      <c r="D215" s="346"/>
      <c r="E215" s="346"/>
    </row>
    <row r="216" spans="1:5">
      <c r="A216" s="5" t="s">
        <v>276</v>
      </c>
      <c r="B216" s="6" t="s">
        <v>277</v>
      </c>
      <c r="C216" s="5" t="s">
        <v>992</v>
      </c>
      <c r="D216" s="346">
        <v>6</v>
      </c>
      <c r="E216" s="346">
        <v>4</v>
      </c>
    </row>
    <row r="217" spans="1:5">
      <c r="A217" s="5" t="s">
        <v>278</v>
      </c>
      <c r="B217" s="6" t="s">
        <v>279</v>
      </c>
      <c r="C217" s="5" t="s">
        <v>992</v>
      </c>
      <c r="D217" s="346"/>
      <c r="E217" s="346"/>
    </row>
    <row r="218" spans="1:5">
      <c r="A218" s="5" t="s">
        <v>280</v>
      </c>
      <c r="B218" s="6" t="s">
        <v>281</v>
      </c>
      <c r="C218" s="5" t="s">
        <v>992</v>
      </c>
      <c r="D218" s="346"/>
      <c r="E218" s="346"/>
    </row>
    <row r="219" spans="1:5">
      <c r="A219" s="5" t="s">
        <v>282</v>
      </c>
      <c r="B219" s="6" t="s">
        <v>283</v>
      </c>
      <c r="C219" s="5" t="s">
        <v>992</v>
      </c>
      <c r="D219" s="346"/>
      <c r="E219" s="346"/>
    </row>
    <row r="220" spans="1:5">
      <c r="A220" s="5" t="s">
        <v>284</v>
      </c>
      <c r="B220" s="6" t="s">
        <v>285</v>
      </c>
      <c r="C220" s="5" t="s">
        <v>992</v>
      </c>
      <c r="D220" s="346"/>
      <c r="E220" s="346"/>
    </row>
    <row r="221" spans="1:5">
      <c r="A221" s="5" t="s">
        <v>288</v>
      </c>
      <c r="B221" s="6" t="s">
        <v>289</v>
      </c>
      <c r="C221" s="5" t="s">
        <v>992</v>
      </c>
      <c r="D221" s="346" t="s">
        <v>1000</v>
      </c>
      <c r="E221" s="346" t="s">
        <v>1000</v>
      </c>
    </row>
    <row r="222" spans="1:5">
      <c r="A222" s="5" t="s">
        <v>292</v>
      </c>
      <c r="B222" s="6" t="s">
        <v>293</v>
      </c>
      <c r="C222" s="5" t="s">
        <v>992</v>
      </c>
      <c r="D222" s="346"/>
      <c r="E222" s="346"/>
    </row>
    <row r="223" spans="1:5">
      <c r="A223" s="5" t="s">
        <v>294</v>
      </c>
      <c r="B223" s="6" t="s">
        <v>295</v>
      </c>
      <c r="C223" s="5" t="s">
        <v>992</v>
      </c>
      <c r="D223" s="346"/>
      <c r="E223" s="346"/>
    </row>
    <row r="224" spans="1:5">
      <c r="A224" s="5" t="s">
        <v>296</v>
      </c>
      <c r="B224" s="6" t="s">
        <v>297</v>
      </c>
      <c r="C224" s="5" t="s">
        <v>992</v>
      </c>
      <c r="D224" s="346"/>
      <c r="E224" s="346"/>
    </row>
    <row r="225" spans="1:5">
      <c r="A225" s="5" t="s">
        <v>298</v>
      </c>
      <c r="B225" s="6" t="s">
        <v>299</v>
      </c>
      <c r="C225" s="5" t="s">
        <v>992</v>
      </c>
      <c r="D225" s="346"/>
      <c r="E225" s="346"/>
    </row>
    <row r="226" spans="1:5">
      <c r="A226" s="5" t="s">
        <v>300</v>
      </c>
      <c r="B226" s="6" t="s">
        <v>301</v>
      </c>
      <c r="C226" s="5" t="s">
        <v>992</v>
      </c>
      <c r="D226" s="346"/>
      <c r="E226" s="346"/>
    </row>
    <row r="227" spans="1:5">
      <c r="A227" s="5" t="s">
        <v>1004</v>
      </c>
      <c r="B227" s="6" t="s">
        <v>1005</v>
      </c>
      <c r="C227" s="5" t="s">
        <v>992</v>
      </c>
      <c r="D227" s="346">
        <v>34</v>
      </c>
      <c r="E227" s="346">
        <v>14</v>
      </c>
    </row>
    <row r="228" spans="1:5">
      <c r="A228" s="5" t="s">
        <v>310</v>
      </c>
      <c r="B228" s="6" t="s">
        <v>311</v>
      </c>
      <c r="C228" s="5" t="s">
        <v>992</v>
      </c>
      <c r="D228" s="346"/>
      <c r="E228" s="346"/>
    </row>
    <row r="229" spans="1:5">
      <c r="A229" s="5" t="s">
        <v>314</v>
      </c>
      <c r="B229" s="6" t="s">
        <v>315</v>
      </c>
      <c r="C229" s="5" t="s">
        <v>992</v>
      </c>
      <c r="D229" s="346"/>
      <c r="E229" s="346"/>
    </row>
    <row r="230" spans="1:5">
      <c r="A230" s="5" t="s">
        <v>316</v>
      </c>
      <c r="B230" s="6" t="s">
        <v>317</v>
      </c>
      <c r="C230" s="5" t="s">
        <v>992</v>
      </c>
      <c r="D230" s="346"/>
      <c r="E230" s="346"/>
    </row>
    <row r="231" spans="1:5">
      <c r="A231" s="5" t="s">
        <v>320</v>
      </c>
      <c r="B231" s="6" t="s">
        <v>321</v>
      </c>
      <c r="C231" s="5" t="s">
        <v>992</v>
      </c>
      <c r="D231" s="346"/>
      <c r="E231" s="346"/>
    </row>
    <row r="232" spans="1:5">
      <c r="A232" s="5" t="s">
        <v>322</v>
      </c>
      <c r="B232" s="6" t="s">
        <v>323</v>
      </c>
      <c r="C232" s="5" t="s">
        <v>992</v>
      </c>
      <c r="D232" s="346">
        <v>4</v>
      </c>
      <c r="E232" s="346">
        <v>4</v>
      </c>
    </row>
    <row r="233" spans="1:5">
      <c r="A233" s="5" t="s">
        <v>324</v>
      </c>
      <c r="B233" s="6" t="s">
        <v>325</v>
      </c>
      <c r="C233" s="5" t="s">
        <v>992</v>
      </c>
      <c r="D233" s="346"/>
      <c r="E233" s="346"/>
    </row>
    <row r="234" spans="1:5">
      <c r="A234" s="5" t="s">
        <v>326</v>
      </c>
      <c r="B234" s="6" t="s">
        <v>327</v>
      </c>
      <c r="C234" s="5" t="s">
        <v>992</v>
      </c>
      <c r="D234" s="346"/>
      <c r="E234" s="346"/>
    </row>
    <row r="235" spans="1:5">
      <c r="A235" s="5" t="s">
        <v>328</v>
      </c>
      <c r="B235" s="6" t="s">
        <v>329</v>
      </c>
      <c r="C235" s="5" t="s">
        <v>992</v>
      </c>
      <c r="D235" s="346"/>
      <c r="E235" s="346"/>
    </row>
    <row r="236" spans="1:5">
      <c r="A236" s="5" t="s">
        <v>330</v>
      </c>
      <c r="B236" s="6" t="s">
        <v>331</v>
      </c>
      <c r="C236" s="5" t="s">
        <v>992</v>
      </c>
      <c r="D236" s="346" t="s">
        <v>1000</v>
      </c>
      <c r="E236" s="346">
        <v>1</v>
      </c>
    </row>
    <row r="237" spans="1:5">
      <c r="A237" s="5" t="s">
        <v>332</v>
      </c>
      <c r="B237" s="6" t="s">
        <v>333</v>
      </c>
      <c r="C237" s="5" t="s">
        <v>992</v>
      </c>
      <c r="D237" s="346"/>
      <c r="E237" s="346"/>
    </row>
    <row r="238" spans="1:5">
      <c r="A238" s="5" t="s">
        <v>334</v>
      </c>
      <c r="B238" s="6" t="s">
        <v>335</v>
      </c>
      <c r="C238" s="5" t="s">
        <v>992</v>
      </c>
      <c r="D238" s="346"/>
      <c r="E238" s="346"/>
    </row>
    <row r="239" spans="1:5">
      <c r="A239" s="5" t="s">
        <v>338</v>
      </c>
      <c r="B239" s="6" t="s">
        <v>339</v>
      </c>
      <c r="C239" s="5" t="s">
        <v>992</v>
      </c>
      <c r="D239" s="346"/>
      <c r="E239" s="346"/>
    </row>
    <row r="240" spans="1:5">
      <c r="A240" s="5" t="s">
        <v>340</v>
      </c>
      <c r="B240" s="6" t="s">
        <v>341</v>
      </c>
      <c r="C240" s="5" t="s">
        <v>992</v>
      </c>
      <c r="D240" s="346"/>
      <c r="E240" s="346"/>
    </row>
    <row r="241" spans="1:5">
      <c r="A241" s="5" t="s">
        <v>342</v>
      </c>
      <c r="B241" s="6" t="s">
        <v>343</v>
      </c>
      <c r="C241" s="5" t="s">
        <v>992</v>
      </c>
      <c r="D241" s="346"/>
      <c r="E241" s="346"/>
    </row>
    <row r="242" spans="1:5">
      <c r="A242" s="5" t="s">
        <v>346</v>
      </c>
      <c r="B242" s="6" t="s">
        <v>347</v>
      </c>
      <c r="C242" s="5" t="s">
        <v>992</v>
      </c>
      <c r="D242" s="346">
        <v>36</v>
      </c>
      <c r="E242" s="346">
        <v>13</v>
      </c>
    </row>
    <row r="243" spans="1:5">
      <c r="A243" s="5" t="s">
        <v>350</v>
      </c>
      <c r="B243" s="6" t="s">
        <v>351</v>
      </c>
      <c r="C243" s="5" t="s">
        <v>992</v>
      </c>
      <c r="D243" s="346"/>
      <c r="E243" s="346"/>
    </row>
    <row r="244" spans="1:5">
      <c r="A244" s="5" t="s">
        <v>352</v>
      </c>
      <c r="B244" s="6" t="s">
        <v>353</v>
      </c>
      <c r="C244" s="5" t="s">
        <v>992</v>
      </c>
      <c r="D244" s="346"/>
      <c r="E244" s="346"/>
    </row>
    <row r="245" spans="1:5">
      <c r="A245" s="5" t="s">
        <v>354</v>
      </c>
      <c r="B245" s="6" t="s">
        <v>355</v>
      </c>
      <c r="C245" s="5" t="s">
        <v>992</v>
      </c>
      <c r="D245" s="346"/>
      <c r="E245" s="346"/>
    </row>
    <row r="246" spans="1:5">
      <c r="A246" s="5" t="s">
        <v>356</v>
      </c>
      <c r="B246" s="6" t="s">
        <v>357</v>
      </c>
      <c r="C246" s="5" t="s">
        <v>992</v>
      </c>
      <c r="D246" s="346"/>
      <c r="E246" s="346"/>
    </row>
    <row r="247" spans="1:5">
      <c r="A247" s="5" t="s">
        <v>366</v>
      </c>
      <c r="B247" s="6" t="s">
        <v>367</v>
      </c>
      <c r="C247" s="5" t="s">
        <v>992</v>
      </c>
      <c r="D247" s="346" t="s">
        <v>1000</v>
      </c>
      <c r="E247" s="346" t="s">
        <v>1000</v>
      </c>
    </row>
    <row r="248" spans="1:5">
      <c r="A248" s="5" t="s">
        <v>368</v>
      </c>
      <c r="B248" s="6" t="s">
        <v>369</v>
      </c>
      <c r="C248" s="5" t="s">
        <v>992</v>
      </c>
      <c r="D248" s="346"/>
      <c r="E248" s="346"/>
    </row>
    <row r="249" spans="1:5">
      <c r="A249" s="5" t="s">
        <v>370</v>
      </c>
      <c r="B249" s="6" t="s">
        <v>371</v>
      </c>
      <c r="C249" s="5" t="s">
        <v>992</v>
      </c>
      <c r="D249" s="346"/>
      <c r="E249" s="346"/>
    </row>
    <row r="250" spans="1:5">
      <c r="A250" s="5" t="s">
        <v>372</v>
      </c>
      <c r="B250" s="6" t="s">
        <v>373</v>
      </c>
      <c r="C250" s="5" t="s">
        <v>992</v>
      </c>
      <c r="D250" s="346"/>
      <c r="E250" s="346"/>
    </row>
    <row r="251" spans="1:5">
      <c r="A251" s="5" t="s">
        <v>374</v>
      </c>
      <c r="B251" s="6" t="s">
        <v>375</v>
      </c>
      <c r="C251" s="5" t="s">
        <v>992</v>
      </c>
      <c r="D251" s="346"/>
      <c r="E251" s="346"/>
    </row>
    <row r="252" spans="1:5">
      <c r="A252" s="5" t="s">
        <v>376</v>
      </c>
      <c r="B252" s="6" t="s">
        <v>377</v>
      </c>
      <c r="C252" s="5" t="s">
        <v>992</v>
      </c>
      <c r="D252" s="346"/>
      <c r="E252" s="346"/>
    </row>
    <row r="253" spans="1:5">
      <c r="A253" s="5" t="s">
        <v>378</v>
      </c>
      <c r="B253" s="6" t="s">
        <v>379</v>
      </c>
      <c r="C253" s="5" t="s">
        <v>992</v>
      </c>
      <c r="D253" s="346">
        <v>1</v>
      </c>
      <c r="E253" s="346" t="s">
        <v>1000</v>
      </c>
    </row>
    <row r="254" spans="1:5">
      <c r="A254" s="5" t="s">
        <v>382</v>
      </c>
      <c r="B254" s="6" t="s">
        <v>383</v>
      </c>
      <c r="C254" s="5" t="s">
        <v>992</v>
      </c>
      <c r="D254" s="346"/>
      <c r="E254" s="346"/>
    </row>
    <row r="255" spans="1:5">
      <c r="A255" s="5" t="s">
        <v>384</v>
      </c>
      <c r="B255" s="6" t="s">
        <v>385</v>
      </c>
      <c r="C255" s="5" t="s">
        <v>992</v>
      </c>
      <c r="D255" s="346"/>
      <c r="E255" s="346"/>
    </row>
    <row r="256" spans="1:5">
      <c r="A256" s="5" t="s">
        <v>386</v>
      </c>
      <c r="B256" s="6" t="s">
        <v>387</v>
      </c>
      <c r="C256" s="5" t="s">
        <v>992</v>
      </c>
      <c r="D256" s="346"/>
      <c r="E256" s="346"/>
    </row>
    <row r="257" spans="1:5">
      <c r="A257" s="5" t="s">
        <v>388</v>
      </c>
      <c r="B257" s="6" t="s">
        <v>389</v>
      </c>
      <c r="C257" s="5" t="s">
        <v>992</v>
      </c>
      <c r="D257" s="346"/>
      <c r="E257" s="346"/>
    </row>
    <row r="258" spans="1:5">
      <c r="A258" s="5" t="s">
        <v>390</v>
      </c>
      <c r="B258" s="6" t="s">
        <v>391</v>
      </c>
      <c r="C258" s="5" t="s">
        <v>992</v>
      </c>
      <c r="D258" s="346">
        <v>14</v>
      </c>
      <c r="E258" s="346">
        <v>31</v>
      </c>
    </row>
    <row r="259" spans="1:5">
      <c r="A259" s="5" t="s">
        <v>392</v>
      </c>
      <c r="B259" s="6" t="s">
        <v>393</v>
      </c>
      <c r="C259" s="5" t="s">
        <v>992</v>
      </c>
      <c r="D259" s="346"/>
      <c r="E259" s="346"/>
    </row>
    <row r="260" spans="1:5">
      <c r="A260" s="5" t="s">
        <v>394</v>
      </c>
      <c r="B260" s="6" t="s">
        <v>395</v>
      </c>
      <c r="C260" s="5" t="s">
        <v>992</v>
      </c>
      <c r="D260" s="346"/>
      <c r="E260" s="346"/>
    </row>
    <row r="261" spans="1:5">
      <c r="A261" s="5" t="s">
        <v>396</v>
      </c>
      <c r="B261" s="6" t="s">
        <v>397</v>
      </c>
      <c r="C261" s="5" t="s">
        <v>992</v>
      </c>
      <c r="D261" s="346"/>
      <c r="E261" s="346"/>
    </row>
    <row r="262" spans="1:5">
      <c r="A262" s="5" t="s">
        <v>398</v>
      </c>
      <c r="B262" s="6" t="s">
        <v>399</v>
      </c>
      <c r="C262" s="5" t="s">
        <v>992</v>
      </c>
      <c r="D262" s="346"/>
      <c r="E262" s="346"/>
    </row>
    <row r="263" spans="1:5">
      <c r="A263" s="5" t="s">
        <v>400</v>
      </c>
      <c r="B263" s="6" t="s">
        <v>401</v>
      </c>
      <c r="C263" s="5" t="s">
        <v>992</v>
      </c>
      <c r="D263" s="346" t="s">
        <v>1000</v>
      </c>
      <c r="E263" s="346">
        <v>1</v>
      </c>
    </row>
    <row r="264" spans="1:5">
      <c r="A264" s="5" t="s">
        <v>402</v>
      </c>
      <c r="B264" s="6" t="s">
        <v>403</v>
      </c>
      <c r="C264" s="5" t="s">
        <v>992</v>
      </c>
      <c r="D264" s="346"/>
      <c r="E264" s="346"/>
    </row>
    <row r="265" spans="1:5">
      <c r="A265" s="5" t="s">
        <v>404</v>
      </c>
      <c r="B265" s="6" t="s">
        <v>405</v>
      </c>
      <c r="C265" s="5" t="s">
        <v>992</v>
      </c>
      <c r="D265" s="346"/>
      <c r="E265" s="346"/>
    </row>
    <row r="266" spans="1:5">
      <c r="A266" s="5" t="s">
        <v>406</v>
      </c>
      <c r="B266" s="6" t="s">
        <v>407</v>
      </c>
      <c r="C266" s="5" t="s">
        <v>992</v>
      </c>
      <c r="D266" s="346"/>
      <c r="E266" s="346"/>
    </row>
    <row r="267" spans="1:5">
      <c r="A267" s="5" t="s">
        <v>408</v>
      </c>
      <c r="B267" s="6" t="s">
        <v>409</v>
      </c>
      <c r="C267" s="5" t="s">
        <v>992</v>
      </c>
      <c r="D267" s="346"/>
      <c r="E267" s="346"/>
    </row>
    <row r="268" spans="1:5">
      <c r="A268" s="5" t="s">
        <v>410</v>
      </c>
      <c r="B268" s="6" t="s">
        <v>411</v>
      </c>
      <c r="C268" s="5" t="s">
        <v>992</v>
      </c>
      <c r="D268" s="346">
        <v>8</v>
      </c>
      <c r="E268" s="346">
        <v>3</v>
      </c>
    </row>
    <row r="269" spans="1:5">
      <c r="A269" s="5" t="s">
        <v>412</v>
      </c>
      <c r="B269" s="6" t="s">
        <v>413</v>
      </c>
      <c r="C269" s="5" t="s">
        <v>992</v>
      </c>
      <c r="D269" s="346"/>
      <c r="E269" s="346"/>
    </row>
    <row r="270" spans="1:5">
      <c r="A270" s="5" t="s">
        <v>416</v>
      </c>
      <c r="B270" s="6" t="s">
        <v>417</v>
      </c>
      <c r="C270" s="5" t="s">
        <v>992</v>
      </c>
      <c r="D270" s="346"/>
      <c r="E270" s="346"/>
    </row>
    <row r="271" spans="1:5">
      <c r="A271" s="5" t="s">
        <v>418</v>
      </c>
      <c r="B271" s="6" t="s">
        <v>419</v>
      </c>
      <c r="C271" s="5" t="s">
        <v>992</v>
      </c>
      <c r="D271" s="346"/>
      <c r="E271" s="346"/>
    </row>
    <row r="272" spans="1:5">
      <c r="A272" s="5" t="s">
        <v>420</v>
      </c>
      <c r="B272" s="6" t="s">
        <v>421</v>
      </c>
      <c r="C272" s="5" t="s">
        <v>992</v>
      </c>
      <c r="D272" s="346"/>
      <c r="E272" s="346"/>
    </row>
    <row r="273" spans="1:5">
      <c r="A273" s="5" t="s">
        <v>422</v>
      </c>
      <c r="B273" s="6" t="s">
        <v>423</v>
      </c>
      <c r="C273" s="5" t="s">
        <v>992</v>
      </c>
      <c r="D273" s="346"/>
      <c r="E273" s="346"/>
    </row>
    <row r="274" spans="1:5">
      <c r="A274" s="5" t="s">
        <v>424</v>
      </c>
      <c r="B274" s="6" t="s">
        <v>425</v>
      </c>
      <c r="C274" s="5" t="s">
        <v>992</v>
      </c>
      <c r="D274" s="346"/>
      <c r="E274" s="346"/>
    </row>
    <row r="275" spans="1:5">
      <c r="A275" s="5" t="s">
        <v>426</v>
      </c>
      <c r="B275" s="6" t="s">
        <v>427</v>
      </c>
      <c r="C275" s="5" t="s">
        <v>992</v>
      </c>
      <c r="D275" s="346" t="s">
        <v>1000</v>
      </c>
      <c r="E275" s="346" t="s">
        <v>1000</v>
      </c>
    </row>
    <row r="276" spans="1:5">
      <c r="A276" s="5" t="s">
        <v>428</v>
      </c>
      <c r="B276" s="6" t="s">
        <v>429</v>
      </c>
      <c r="C276" s="5" t="s">
        <v>992</v>
      </c>
      <c r="D276" s="346"/>
      <c r="E276" s="346"/>
    </row>
    <row r="277" spans="1:5">
      <c r="A277" s="5" t="s">
        <v>430</v>
      </c>
      <c r="B277" s="6" t="s">
        <v>431</v>
      </c>
      <c r="C277" s="5" t="s">
        <v>992</v>
      </c>
      <c r="D277" s="346"/>
      <c r="E277" s="346"/>
    </row>
    <row r="278" spans="1:5">
      <c r="A278" s="5" t="s">
        <v>432</v>
      </c>
      <c r="B278" s="6" t="s">
        <v>433</v>
      </c>
      <c r="C278" s="5" t="s">
        <v>992</v>
      </c>
      <c r="D278" s="346"/>
      <c r="E278" s="346"/>
    </row>
    <row r="279" spans="1:5">
      <c r="A279" s="5" t="s">
        <v>434</v>
      </c>
      <c r="B279" s="6" t="s">
        <v>435</v>
      </c>
      <c r="C279" s="5" t="s">
        <v>992</v>
      </c>
      <c r="D279" s="346"/>
      <c r="E279" s="346"/>
    </row>
    <row r="280" spans="1:5">
      <c r="A280" s="5" t="s">
        <v>438</v>
      </c>
      <c r="B280" s="6" t="s">
        <v>439</v>
      </c>
      <c r="C280" s="5" t="s">
        <v>992</v>
      </c>
      <c r="D280" s="346" t="s">
        <v>1000</v>
      </c>
      <c r="E280" s="346">
        <v>1</v>
      </c>
    </row>
    <row r="281" spans="1:5">
      <c r="A281" s="5" t="s">
        <v>440</v>
      </c>
      <c r="B281" s="6" t="s">
        <v>441</v>
      </c>
      <c r="C281" s="5" t="s">
        <v>992</v>
      </c>
      <c r="D281" s="346"/>
      <c r="E281" s="346"/>
    </row>
    <row r="282" spans="1:5">
      <c r="A282" s="5" t="s">
        <v>442</v>
      </c>
      <c r="B282" s="6" t="s">
        <v>443</v>
      </c>
      <c r="C282" s="5" t="s">
        <v>992</v>
      </c>
      <c r="D282" s="346"/>
      <c r="E282" s="346"/>
    </row>
    <row r="283" spans="1:5">
      <c r="A283" s="5" t="s">
        <v>444</v>
      </c>
      <c r="B283" s="6" t="s">
        <v>445</v>
      </c>
      <c r="C283" s="5" t="s">
        <v>992</v>
      </c>
      <c r="D283" s="346"/>
      <c r="E283" s="346"/>
    </row>
    <row r="284" spans="1:5">
      <c r="A284" s="5" t="s">
        <v>448</v>
      </c>
      <c r="B284" s="6" t="s">
        <v>449</v>
      </c>
      <c r="C284" s="5" t="s">
        <v>992</v>
      </c>
      <c r="D284" s="346"/>
      <c r="E284" s="346"/>
    </row>
    <row r="285" spans="1:5">
      <c r="A285" s="5" t="s">
        <v>452</v>
      </c>
      <c r="B285" s="6" t="s">
        <v>453</v>
      </c>
      <c r="C285" s="5" t="s">
        <v>992</v>
      </c>
      <c r="D285" s="346"/>
      <c r="E285" s="346"/>
    </row>
    <row r="286" spans="1:5">
      <c r="A286" s="5" t="s">
        <v>454</v>
      </c>
      <c r="B286" s="6" t="s">
        <v>455</v>
      </c>
      <c r="C286" s="5" t="s">
        <v>992</v>
      </c>
      <c r="D286" s="346" t="s">
        <v>1000</v>
      </c>
      <c r="E286" s="346" t="s">
        <v>1000</v>
      </c>
    </row>
    <row r="287" spans="1:5">
      <c r="A287" s="5" t="s">
        <v>456</v>
      </c>
      <c r="B287" s="6" t="s">
        <v>457</v>
      </c>
      <c r="C287" s="5" t="s">
        <v>992</v>
      </c>
      <c r="D287" s="346"/>
      <c r="E287" s="346"/>
    </row>
    <row r="288" spans="1:5">
      <c r="A288" s="5" t="s">
        <v>458</v>
      </c>
      <c r="B288" s="6" t="s">
        <v>459</v>
      </c>
      <c r="C288" s="5" t="s">
        <v>992</v>
      </c>
      <c r="D288" s="346"/>
      <c r="E288" s="346"/>
    </row>
    <row r="289" spans="1:5">
      <c r="A289" s="5" t="s">
        <v>460</v>
      </c>
      <c r="B289" s="6" t="s">
        <v>461</v>
      </c>
      <c r="C289" s="5" t="s">
        <v>992</v>
      </c>
      <c r="D289" s="346"/>
      <c r="E289" s="346"/>
    </row>
    <row r="290" spans="1:5">
      <c r="A290" s="5" t="s">
        <v>462</v>
      </c>
      <c r="B290" s="6" t="s">
        <v>463</v>
      </c>
      <c r="C290" s="5" t="s">
        <v>992</v>
      </c>
      <c r="D290" s="346"/>
      <c r="E290" s="346"/>
    </row>
    <row r="291" spans="1:5">
      <c r="A291" s="5" t="s">
        <v>464</v>
      </c>
      <c r="B291" s="6" t="s">
        <v>465</v>
      </c>
      <c r="C291" s="5" t="s">
        <v>992</v>
      </c>
      <c r="D291" s="346"/>
      <c r="E291" s="346"/>
    </row>
    <row r="292" spans="1:5">
      <c r="A292" s="5" t="s">
        <v>466</v>
      </c>
      <c r="B292" s="6" t="s">
        <v>467</v>
      </c>
      <c r="C292" s="5" t="s">
        <v>992</v>
      </c>
      <c r="D292" s="346">
        <v>13</v>
      </c>
      <c r="E292" s="346">
        <v>4</v>
      </c>
    </row>
    <row r="293" spans="1:5">
      <c r="A293" s="5" t="s">
        <v>468</v>
      </c>
      <c r="B293" s="6" t="s">
        <v>469</v>
      </c>
      <c r="C293" s="5" t="s">
        <v>992</v>
      </c>
      <c r="D293" s="346"/>
      <c r="E293" s="346"/>
    </row>
    <row r="294" spans="1:5">
      <c r="A294" s="5" t="s">
        <v>470</v>
      </c>
      <c r="B294" s="6" t="s">
        <v>471</v>
      </c>
      <c r="C294" s="5" t="s">
        <v>992</v>
      </c>
      <c r="D294" s="346"/>
      <c r="E294" s="346"/>
    </row>
    <row r="295" spans="1:5">
      <c r="A295" s="5" t="s">
        <v>472</v>
      </c>
      <c r="B295" s="6" t="s">
        <v>473</v>
      </c>
      <c r="C295" s="5" t="s">
        <v>992</v>
      </c>
      <c r="D295" s="346"/>
      <c r="E295" s="346"/>
    </row>
    <row r="296" spans="1:5">
      <c r="A296" s="5" t="s">
        <v>476</v>
      </c>
      <c r="B296" s="6" t="s">
        <v>477</v>
      </c>
      <c r="C296" s="5" t="s">
        <v>992</v>
      </c>
      <c r="D296" s="346"/>
      <c r="E296" s="346"/>
    </row>
    <row r="297" spans="1:5">
      <c r="A297" s="5" t="s">
        <v>478</v>
      </c>
      <c r="B297" s="6" t="s">
        <v>479</v>
      </c>
      <c r="C297" s="5" t="s">
        <v>992</v>
      </c>
      <c r="D297" s="346"/>
      <c r="E297" s="346"/>
    </row>
    <row r="298" spans="1:5">
      <c r="A298" s="5" t="s">
        <v>482</v>
      </c>
      <c r="B298" s="6" t="s">
        <v>483</v>
      </c>
      <c r="C298" s="5" t="s">
        <v>992</v>
      </c>
      <c r="D298" s="346"/>
      <c r="E298" s="346"/>
    </row>
    <row r="299" spans="1:5">
      <c r="A299" s="5" t="s">
        <v>484</v>
      </c>
      <c r="B299" s="6" t="s">
        <v>485</v>
      </c>
      <c r="C299" s="5" t="s">
        <v>992</v>
      </c>
      <c r="D299" s="346"/>
      <c r="E299" s="346"/>
    </row>
    <row r="300" spans="1:5">
      <c r="A300" s="5" t="s">
        <v>486</v>
      </c>
      <c r="B300" s="6" t="s">
        <v>487</v>
      </c>
      <c r="C300" s="5" t="s">
        <v>992</v>
      </c>
      <c r="D300" s="346"/>
      <c r="E300" s="346"/>
    </row>
    <row r="301" spans="1:5">
      <c r="A301" s="5" t="s">
        <v>39</v>
      </c>
      <c r="B301" s="6" t="s">
        <v>40</v>
      </c>
      <c r="C301" s="5" t="s">
        <v>992</v>
      </c>
      <c r="D301" s="346"/>
      <c r="E301" s="346"/>
    </row>
    <row r="302" spans="1:5">
      <c r="A302" s="5" t="s">
        <v>234</v>
      </c>
      <c r="B302" s="6" t="s">
        <v>235</v>
      </c>
      <c r="C302" s="5" t="s">
        <v>992</v>
      </c>
      <c r="D302" s="346"/>
      <c r="E302" s="346"/>
    </row>
    <row r="303" spans="1:5">
      <c r="A303" s="5" t="s">
        <v>380</v>
      </c>
      <c r="B303" s="6" t="s">
        <v>381</v>
      </c>
      <c r="C303" s="5" t="s">
        <v>992</v>
      </c>
      <c r="D303" s="346"/>
      <c r="E303" s="346"/>
    </row>
    <row r="304" spans="1:5">
      <c r="A304" s="5" t="s">
        <v>450</v>
      </c>
      <c r="B304" s="6" t="s">
        <v>451</v>
      </c>
      <c r="C304" s="5" t="s">
        <v>992</v>
      </c>
      <c r="D304" s="346">
        <v>3</v>
      </c>
      <c r="E304" s="346">
        <v>6</v>
      </c>
    </row>
    <row r="305" spans="1:9">
      <c r="A305" s="5" t="s">
        <v>488</v>
      </c>
      <c r="B305" s="6" t="s">
        <v>488</v>
      </c>
      <c r="C305" s="5" t="s">
        <v>992</v>
      </c>
      <c r="D305" s="346"/>
      <c r="E305" s="346"/>
    </row>
    <row r="306" spans="1:9">
      <c r="A306" s="5" t="s">
        <v>118</v>
      </c>
      <c r="B306" s="6" t="s">
        <v>118</v>
      </c>
      <c r="C306" s="5" t="s">
        <v>992</v>
      </c>
      <c r="D306" s="346"/>
      <c r="E306" s="346"/>
    </row>
    <row r="307" spans="1:9">
      <c r="A307" s="5" t="s">
        <v>75</v>
      </c>
      <c r="B307" s="6" t="s">
        <v>76</v>
      </c>
      <c r="C307" s="5" t="s">
        <v>997</v>
      </c>
      <c r="D307" t="s">
        <v>1006</v>
      </c>
      <c r="E307" t="s">
        <v>1006</v>
      </c>
      <c r="I307" s="182"/>
    </row>
    <row r="308" spans="1:9">
      <c r="A308" s="5" t="s">
        <v>97</v>
      </c>
      <c r="B308" s="6" t="s">
        <v>98</v>
      </c>
      <c r="C308" s="5" t="s">
        <v>997</v>
      </c>
      <c r="D308" t="s">
        <v>1006</v>
      </c>
      <c r="E308" t="s">
        <v>1006</v>
      </c>
    </row>
    <row r="309" spans="1:9">
      <c r="A309" s="5" t="s">
        <v>491</v>
      </c>
      <c r="B309" s="6" t="s">
        <v>490</v>
      </c>
      <c r="C309" s="5" t="s">
        <v>991</v>
      </c>
      <c r="D309" s="346">
        <v>23</v>
      </c>
    </row>
    <row r="310" spans="1:9">
      <c r="A310" s="5" t="s">
        <v>494</v>
      </c>
      <c r="B310" s="6" t="s">
        <v>495</v>
      </c>
      <c r="C310" s="5" t="s">
        <v>991</v>
      </c>
      <c r="D310" s="346"/>
    </row>
    <row r="311" spans="1:9">
      <c r="A311" s="5" t="s">
        <v>504</v>
      </c>
      <c r="B311" s="6" t="s">
        <v>505</v>
      </c>
      <c r="C311" s="5" t="s">
        <v>991</v>
      </c>
      <c r="D311" s="346"/>
    </row>
    <row r="312" spans="1:9">
      <c r="B312" s="6" t="s">
        <v>515</v>
      </c>
      <c r="C312" s="5" t="s">
        <v>991</v>
      </c>
      <c r="D312" s="346"/>
    </row>
    <row r="313" spans="1:9">
      <c r="A313" s="5" t="s">
        <v>516</v>
      </c>
      <c r="B313" s="6" t="s">
        <v>517</v>
      </c>
      <c r="C313" s="5" t="s">
        <v>991</v>
      </c>
      <c r="D313" s="346"/>
    </row>
    <row r="314" spans="1:9">
      <c r="A314" s="5" t="s">
        <v>520</v>
      </c>
      <c r="B314" s="6" t="s">
        <v>521</v>
      </c>
      <c r="C314" s="5" t="s">
        <v>991</v>
      </c>
      <c r="D314" s="346"/>
    </row>
    <row r="315" spans="1:9">
      <c r="A315" s="5" t="s">
        <v>522</v>
      </c>
      <c r="B315" s="6" t="s">
        <v>523</v>
      </c>
      <c r="C315" s="5" t="s">
        <v>991</v>
      </c>
      <c r="D315" s="346"/>
    </row>
    <row r="316" spans="1:9">
      <c r="A316" s="5" t="s">
        <v>529</v>
      </c>
      <c r="B316" s="6" t="s">
        <v>530</v>
      </c>
      <c r="C316" s="5" t="s">
        <v>991</v>
      </c>
      <c r="D316" s="346">
        <v>252</v>
      </c>
    </row>
    <row r="317" spans="1:9">
      <c r="A317" s="5" t="s">
        <v>531</v>
      </c>
      <c r="B317" s="6" t="s">
        <v>532</v>
      </c>
      <c r="C317" s="5" t="s">
        <v>991</v>
      </c>
      <c r="D317" s="346"/>
    </row>
    <row r="318" spans="1:9">
      <c r="A318" s="5" t="s">
        <v>533</v>
      </c>
      <c r="B318" s="6" t="s">
        <v>534</v>
      </c>
      <c r="C318" s="5" t="s">
        <v>991</v>
      </c>
      <c r="D318" s="346"/>
    </row>
    <row r="319" spans="1:9">
      <c r="A319" s="5" t="s">
        <v>555</v>
      </c>
      <c r="B319" s="6" t="s">
        <v>556</v>
      </c>
      <c r="C319" s="5" t="s">
        <v>991</v>
      </c>
      <c r="D319" s="346"/>
    </row>
    <row r="320" spans="1:9">
      <c r="A320" s="5" t="s">
        <v>557</v>
      </c>
      <c r="B320" s="6" t="s">
        <v>558</v>
      </c>
      <c r="C320" s="5" t="s">
        <v>991</v>
      </c>
      <c r="D320" s="346"/>
    </row>
    <row r="321" spans="1:4">
      <c r="A321" s="5" t="s">
        <v>563</v>
      </c>
      <c r="B321" s="6" t="s">
        <v>564</v>
      </c>
      <c r="C321" s="5" t="s">
        <v>991</v>
      </c>
      <c r="D321" s="346"/>
    </row>
    <row r="322" spans="1:4">
      <c r="A322" s="5" t="s">
        <v>622</v>
      </c>
      <c r="B322" s="6" t="s">
        <v>623</v>
      </c>
      <c r="C322" s="5" t="s">
        <v>991</v>
      </c>
      <c r="D322" s="346"/>
    </row>
    <row r="323" spans="1:4">
      <c r="A323" s="5" t="s">
        <v>624</v>
      </c>
      <c r="B323" s="6" t="s">
        <v>625</v>
      </c>
      <c r="C323" s="5" t="s">
        <v>991</v>
      </c>
      <c r="D323" s="346">
        <v>66</v>
      </c>
    </row>
    <row r="324" spans="1:4">
      <c r="A324" s="5" t="s">
        <v>635</v>
      </c>
      <c r="B324" s="6" t="s">
        <v>636</v>
      </c>
      <c r="C324" s="5" t="s">
        <v>991</v>
      </c>
      <c r="D324" s="346"/>
    </row>
    <row r="325" spans="1:4">
      <c r="A325" s="5" t="s">
        <v>682</v>
      </c>
      <c r="B325" s="6" t="s">
        <v>683</v>
      </c>
      <c r="C325" s="5" t="s">
        <v>991</v>
      </c>
      <c r="D325" s="346"/>
    </row>
    <row r="326" spans="1:4">
      <c r="A326" s="5" t="s">
        <v>684</v>
      </c>
      <c r="B326" s="6" t="s">
        <v>685</v>
      </c>
      <c r="C326" s="5" t="s">
        <v>991</v>
      </c>
      <c r="D326" s="346"/>
    </row>
    <row r="327" spans="1:4">
      <c r="A327" s="5" t="s">
        <v>695</v>
      </c>
      <c r="B327" s="6" t="s">
        <v>696</v>
      </c>
      <c r="C327" s="5" t="s">
        <v>991</v>
      </c>
      <c r="D327" s="346"/>
    </row>
    <row r="328" spans="1:4">
      <c r="A328" s="5" t="s">
        <v>693</v>
      </c>
      <c r="B328" s="6" t="s">
        <v>694</v>
      </c>
      <c r="C328" s="5" t="s">
        <v>991</v>
      </c>
      <c r="D328" s="346"/>
    </row>
    <row r="329" spans="1:4">
      <c r="A329" s="5" t="s">
        <v>686</v>
      </c>
      <c r="B329" s="6" t="s">
        <v>686</v>
      </c>
      <c r="C329" s="5" t="s">
        <v>991</v>
      </c>
      <c r="D329" s="346"/>
    </row>
    <row r="330" spans="1:4">
      <c r="A330" s="5" t="s">
        <v>61</v>
      </c>
      <c r="B330" s="6" t="s">
        <v>62</v>
      </c>
      <c r="C330" s="5" t="s">
        <v>991</v>
      </c>
      <c r="D330" s="346">
        <v>99</v>
      </c>
    </row>
    <row r="331" spans="1:4">
      <c r="A331" s="5" t="s">
        <v>163</v>
      </c>
      <c r="B331" s="6" t="s">
        <v>163</v>
      </c>
      <c r="C331" s="5" t="s">
        <v>991</v>
      </c>
      <c r="D331" s="346"/>
    </row>
    <row r="332" spans="1:4">
      <c r="B332" s="6" t="s">
        <v>175</v>
      </c>
      <c r="C332" s="5" t="s">
        <v>991</v>
      </c>
      <c r="D332" s="346"/>
    </row>
    <row r="333" spans="1:4">
      <c r="A333" s="5" t="s">
        <v>186</v>
      </c>
      <c r="B333" s="6" t="s">
        <v>187</v>
      </c>
      <c r="C333" s="5" t="s">
        <v>991</v>
      </c>
      <c r="D333" s="346"/>
    </row>
    <row r="334" spans="1:4">
      <c r="A334" s="5" t="s">
        <v>242</v>
      </c>
      <c r="B334" s="6" t="s">
        <v>243</v>
      </c>
      <c r="C334" s="5" t="s">
        <v>991</v>
      </c>
      <c r="D334" s="346"/>
    </row>
    <row r="335" spans="1:4">
      <c r="A335" s="5" t="s">
        <v>260</v>
      </c>
      <c r="B335" s="6" t="s">
        <v>261</v>
      </c>
      <c r="C335" s="5" t="s">
        <v>991</v>
      </c>
      <c r="D335" s="346"/>
    </row>
    <row r="336" spans="1:4">
      <c r="A336" s="5" t="s">
        <v>262</v>
      </c>
      <c r="B336" s="6" t="s">
        <v>263</v>
      </c>
      <c r="C336" s="5" t="s">
        <v>991</v>
      </c>
      <c r="D336" s="346"/>
    </row>
    <row r="337" spans="1:4">
      <c r="A337" s="5" t="s">
        <v>286</v>
      </c>
      <c r="B337" s="6" t="s">
        <v>287</v>
      </c>
      <c r="C337" s="5" t="s">
        <v>991</v>
      </c>
      <c r="D337" s="346">
        <v>7</v>
      </c>
    </row>
    <row r="338" spans="1:4">
      <c r="A338" s="5" t="s">
        <v>290</v>
      </c>
      <c r="B338" s="6" t="s">
        <v>291</v>
      </c>
      <c r="C338" s="5" t="s">
        <v>991</v>
      </c>
      <c r="D338" s="346"/>
    </row>
    <row r="339" spans="1:4">
      <c r="A339" s="5" t="s">
        <v>302</v>
      </c>
      <c r="B339" s="6" t="s">
        <v>303</v>
      </c>
      <c r="C339" s="5" t="s">
        <v>991</v>
      </c>
      <c r="D339" s="346"/>
    </row>
    <row r="340" spans="1:4">
      <c r="A340" s="5" t="s">
        <v>304</v>
      </c>
      <c r="B340" s="6" t="s">
        <v>305</v>
      </c>
      <c r="C340" s="5" t="s">
        <v>991</v>
      </c>
      <c r="D340" s="346"/>
    </row>
    <row r="341" spans="1:4">
      <c r="A341" s="5" t="s">
        <v>306</v>
      </c>
      <c r="B341" s="6" t="s">
        <v>307</v>
      </c>
      <c r="C341" s="5" t="s">
        <v>991</v>
      </c>
      <c r="D341" s="346"/>
    </row>
    <row r="342" spans="1:4">
      <c r="A342" s="5" t="s">
        <v>308</v>
      </c>
      <c r="B342" s="6" t="s">
        <v>309</v>
      </c>
      <c r="C342" s="5" t="s">
        <v>991</v>
      </c>
      <c r="D342" s="346">
        <v>4</v>
      </c>
    </row>
    <row r="343" spans="1:4">
      <c r="A343" s="5" t="s">
        <v>312</v>
      </c>
      <c r="B343" s="6" t="s">
        <v>313</v>
      </c>
      <c r="C343" s="5" t="s">
        <v>991</v>
      </c>
      <c r="D343" s="346"/>
    </row>
    <row r="344" spans="1:4">
      <c r="A344" s="5" t="s">
        <v>318</v>
      </c>
      <c r="B344" s="6" t="s">
        <v>319</v>
      </c>
      <c r="C344" s="5" t="s">
        <v>991</v>
      </c>
      <c r="D344" s="346"/>
    </row>
    <row r="345" spans="1:4">
      <c r="A345" s="5" t="s">
        <v>336</v>
      </c>
      <c r="B345" s="6" t="s">
        <v>337</v>
      </c>
      <c r="C345" s="5" t="s">
        <v>991</v>
      </c>
      <c r="D345" s="346"/>
    </row>
    <row r="346" spans="1:4">
      <c r="A346" s="5" t="s">
        <v>344</v>
      </c>
      <c r="B346" s="6" t="s">
        <v>345</v>
      </c>
      <c r="C346" s="5" t="s">
        <v>991</v>
      </c>
      <c r="D346" s="346"/>
    </row>
    <row r="347" spans="1:4">
      <c r="A347" s="5" t="s">
        <v>348</v>
      </c>
      <c r="B347" s="6" t="s">
        <v>349</v>
      </c>
      <c r="C347" s="5" t="s">
        <v>991</v>
      </c>
      <c r="D347" s="346" t="s">
        <v>1000</v>
      </c>
    </row>
    <row r="348" spans="1:4">
      <c r="A348" s="5" t="s">
        <v>358</v>
      </c>
      <c r="B348" s="6" t="s">
        <v>359</v>
      </c>
      <c r="C348" s="5" t="s">
        <v>991</v>
      </c>
      <c r="D348" s="346"/>
    </row>
    <row r="349" spans="1:4">
      <c r="A349" s="5" t="s">
        <v>360</v>
      </c>
      <c r="B349" s="6" t="s">
        <v>361</v>
      </c>
      <c r="C349" s="5" t="s">
        <v>991</v>
      </c>
      <c r="D349" s="346"/>
    </row>
    <row r="350" spans="1:4">
      <c r="A350" s="5" t="s">
        <v>362</v>
      </c>
      <c r="B350" s="6" t="s">
        <v>363</v>
      </c>
      <c r="C350" s="5" t="s">
        <v>991</v>
      </c>
      <c r="D350" s="346"/>
    </row>
    <row r="351" spans="1:4">
      <c r="A351" s="5" t="s">
        <v>364</v>
      </c>
      <c r="B351" s="6" t="s">
        <v>365</v>
      </c>
      <c r="C351" s="5" t="s">
        <v>991</v>
      </c>
      <c r="D351" s="346"/>
    </row>
    <row r="352" spans="1:4">
      <c r="A352" s="5" t="s">
        <v>414</v>
      </c>
      <c r="B352" s="6" t="s">
        <v>415</v>
      </c>
      <c r="C352" s="5" t="s">
        <v>991</v>
      </c>
      <c r="D352" s="346">
        <v>7</v>
      </c>
    </row>
    <row r="353" spans="1:4">
      <c r="A353" s="5" t="s">
        <v>436</v>
      </c>
      <c r="B353" s="6" t="s">
        <v>437</v>
      </c>
      <c r="C353" s="5" t="s">
        <v>991</v>
      </c>
      <c r="D353" s="346"/>
    </row>
    <row r="354" spans="1:4">
      <c r="A354" s="5" t="s">
        <v>446</v>
      </c>
      <c r="B354" s="6" t="s">
        <v>447</v>
      </c>
      <c r="C354" s="5" t="s">
        <v>991</v>
      </c>
      <c r="D354" s="346"/>
    </row>
    <row r="355" spans="1:4">
      <c r="A355" s="5" t="s">
        <v>474</v>
      </c>
      <c r="B355" s="6" t="s">
        <v>475</v>
      </c>
      <c r="C355" s="5" t="s">
        <v>991</v>
      </c>
      <c r="D355" s="346"/>
    </row>
    <row r="356" spans="1:4">
      <c r="A356" s="5" t="s">
        <v>480</v>
      </c>
      <c r="B356" s="6" t="s">
        <v>481</v>
      </c>
      <c r="C356" s="5" t="s">
        <v>991</v>
      </c>
      <c r="D356" s="346"/>
    </row>
  </sheetData>
  <sortState ref="A1:C355">
    <sortCondition ref="C1:C355"/>
  </sortState>
  <mergeCells count="108">
    <mergeCell ref="E292:E303"/>
    <mergeCell ref="E304:E306"/>
    <mergeCell ref="E258:E262"/>
    <mergeCell ref="E263:E267"/>
    <mergeCell ref="E268:E274"/>
    <mergeCell ref="E275:E279"/>
    <mergeCell ref="E280:E285"/>
    <mergeCell ref="E286:E291"/>
    <mergeCell ref="E227:E231"/>
    <mergeCell ref="E232:E235"/>
    <mergeCell ref="E236:E241"/>
    <mergeCell ref="E242:E246"/>
    <mergeCell ref="E247:E252"/>
    <mergeCell ref="E253:E257"/>
    <mergeCell ref="E193:E198"/>
    <mergeCell ref="E199:E204"/>
    <mergeCell ref="E205:E210"/>
    <mergeCell ref="E211:E215"/>
    <mergeCell ref="E216:E220"/>
    <mergeCell ref="E221:E226"/>
    <mergeCell ref="E159:E164"/>
    <mergeCell ref="E165:E171"/>
    <mergeCell ref="E172:E177"/>
    <mergeCell ref="E178:E181"/>
    <mergeCell ref="E182:E186"/>
    <mergeCell ref="E187:E192"/>
    <mergeCell ref="E124:E129"/>
    <mergeCell ref="E130:E134"/>
    <mergeCell ref="E135:E140"/>
    <mergeCell ref="E141:E146"/>
    <mergeCell ref="E147:E152"/>
    <mergeCell ref="E153:E158"/>
    <mergeCell ref="E85:E92"/>
    <mergeCell ref="E93:E100"/>
    <mergeCell ref="E101:E106"/>
    <mergeCell ref="E107:E112"/>
    <mergeCell ref="E113:E117"/>
    <mergeCell ref="E118:E123"/>
    <mergeCell ref="E45:E52"/>
    <mergeCell ref="E53:E59"/>
    <mergeCell ref="E60:E65"/>
    <mergeCell ref="E66:E71"/>
    <mergeCell ref="E72:E77"/>
    <mergeCell ref="E78:E84"/>
    <mergeCell ref="D337:D341"/>
    <mergeCell ref="D342:D346"/>
    <mergeCell ref="D347:D351"/>
    <mergeCell ref="D253:D257"/>
    <mergeCell ref="D193:D198"/>
    <mergeCell ref="D199:D204"/>
    <mergeCell ref="D205:D210"/>
    <mergeCell ref="D211:D215"/>
    <mergeCell ref="D216:D220"/>
    <mergeCell ref="D221:D226"/>
    <mergeCell ref="D159:D164"/>
    <mergeCell ref="D165:D171"/>
    <mergeCell ref="D172:D177"/>
    <mergeCell ref="D178:D181"/>
    <mergeCell ref="D182:D186"/>
    <mergeCell ref="D187:D192"/>
    <mergeCell ref="D124:D129"/>
    <mergeCell ref="D130:D134"/>
    <mergeCell ref="D352:D356"/>
    <mergeCell ref="E2:E8"/>
    <mergeCell ref="E9:E14"/>
    <mergeCell ref="E15:E22"/>
    <mergeCell ref="E23:E30"/>
    <mergeCell ref="E31:E37"/>
    <mergeCell ref="E38:E44"/>
    <mergeCell ref="D292:D303"/>
    <mergeCell ref="D304:D306"/>
    <mergeCell ref="D309:D315"/>
    <mergeCell ref="D316:D322"/>
    <mergeCell ref="D323:D329"/>
    <mergeCell ref="D330:D336"/>
    <mergeCell ref="D258:D262"/>
    <mergeCell ref="D263:D267"/>
    <mergeCell ref="D268:D274"/>
    <mergeCell ref="D275:D279"/>
    <mergeCell ref="D280:D285"/>
    <mergeCell ref="D286:D291"/>
    <mergeCell ref="D227:D231"/>
    <mergeCell ref="D232:D235"/>
    <mergeCell ref="D236:D241"/>
    <mergeCell ref="D242:D246"/>
    <mergeCell ref="D247:D252"/>
    <mergeCell ref="D135:D140"/>
    <mergeCell ref="D141:D146"/>
    <mergeCell ref="D147:D152"/>
    <mergeCell ref="D153:D158"/>
    <mergeCell ref="D85:D92"/>
    <mergeCell ref="D93:D100"/>
    <mergeCell ref="D101:D106"/>
    <mergeCell ref="D107:D112"/>
    <mergeCell ref="D113:D117"/>
    <mergeCell ref="D118:D123"/>
    <mergeCell ref="D45:D52"/>
    <mergeCell ref="D53:D59"/>
    <mergeCell ref="D60:D65"/>
    <mergeCell ref="D66:D71"/>
    <mergeCell ref="D72:D77"/>
    <mergeCell ref="D78:D84"/>
    <mergeCell ref="D2:D8"/>
    <mergeCell ref="D9:D14"/>
    <mergeCell ref="D15:D22"/>
    <mergeCell ref="D23:D30"/>
    <mergeCell ref="D31:D37"/>
    <mergeCell ref="D38:D4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Z66"/>
  <sheetViews>
    <sheetView zoomScale="75" zoomScaleNormal="75" zoomScalePageLayoutView="75" workbookViewId="0">
      <selection activeCell="A26" sqref="A26:A27"/>
    </sheetView>
  </sheetViews>
  <sheetFormatPr baseColWidth="10" defaultColWidth="10.83203125" defaultRowHeight="15" x14ac:dyDescent="0"/>
  <cols>
    <col min="1" max="1" width="10.5" style="47" customWidth="1"/>
    <col min="2" max="7" width="9.83203125" style="47" customWidth="1"/>
    <col min="8" max="8" width="10.1640625" style="47" customWidth="1"/>
    <col min="9" max="13" width="9.83203125" style="47" customWidth="1"/>
    <col min="14" max="14" width="10.1640625" style="47" customWidth="1"/>
    <col min="15" max="18" width="9.83203125" style="47" customWidth="1"/>
    <col min="19" max="19" width="10.83203125" style="47" customWidth="1"/>
    <col min="20" max="20" width="10.5" style="47" bestFit="1" customWidth="1"/>
    <col min="21" max="24" width="9.83203125" style="47" customWidth="1"/>
    <col min="25" max="16384" width="10.83203125" style="47"/>
  </cols>
  <sheetData>
    <row r="1" spans="1:25">
      <c r="A1" s="185" t="s">
        <v>1013</v>
      </c>
      <c r="I1" s="185" t="s">
        <v>1012</v>
      </c>
      <c r="M1" s="47" t="s">
        <v>1083</v>
      </c>
      <c r="R1" s="127"/>
      <c r="S1" s="127"/>
      <c r="T1" s="127"/>
      <c r="U1" s="127"/>
      <c r="V1" s="127"/>
      <c r="W1" s="127"/>
      <c r="X1" s="128"/>
    </row>
    <row r="2" spans="1:25" ht="16" thickBot="1">
      <c r="R2" s="127"/>
      <c r="S2" s="127"/>
      <c r="T2" s="127"/>
      <c r="U2" s="127"/>
      <c r="V2" s="127"/>
      <c r="W2" s="127"/>
      <c r="X2" s="128"/>
    </row>
    <row r="3" spans="1:25" s="42" customFormat="1" ht="16" thickBot="1">
      <c r="A3" s="62" t="s">
        <v>987</v>
      </c>
      <c r="B3" s="83" t="s">
        <v>988</v>
      </c>
      <c r="C3" s="83" t="s">
        <v>998</v>
      </c>
      <c r="D3" s="83" t="s">
        <v>991</v>
      </c>
      <c r="E3" s="83" t="s">
        <v>992</v>
      </c>
      <c r="F3" s="99" t="s">
        <v>881</v>
      </c>
      <c r="H3" s="39" t="s">
        <v>987</v>
      </c>
      <c r="I3" s="40" t="s">
        <v>988</v>
      </c>
      <c r="J3" s="40" t="s">
        <v>991</v>
      </c>
      <c r="K3" s="40" t="s">
        <v>992</v>
      </c>
      <c r="L3" s="41" t="s">
        <v>881</v>
      </c>
      <c r="M3" s="100"/>
      <c r="N3" s="39" t="s">
        <v>987</v>
      </c>
      <c r="O3" s="40" t="s">
        <v>988</v>
      </c>
      <c r="P3" s="40" t="s">
        <v>991</v>
      </c>
      <c r="Q3" s="41" t="s">
        <v>992</v>
      </c>
      <c r="R3" s="100"/>
      <c r="S3" s="39" t="s">
        <v>987</v>
      </c>
      <c r="T3" s="40" t="s">
        <v>988</v>
      </c>
      <c r="U3" s="40" t="s">
        <v>991</v>
      </c>
      <c r="V3" s="40" t="s">
        <v>992</v>
      </c>
      <c r="W3" s="41" t="s">
        <v>881</v>
      </c>
      <c r="X3" s="129"/>
      <c r="Y3" s="180"/>
    </row>
    <row r="4" spans="1:25">
      <c r="A4" s="95" t="s">
        <v>984</v>
      </c>
      <c r="B4" s="96" t="s">
        <v>894</v>
      </c>
      <c r="C4" s="96" t="s">
        <v>7</v>
      </c>
      <c r="D4" s="97">
        <f>SUM('raw 1 decl. sg'!F2:F37)</f>
        <v>204890</v>
      </c>
      <c r="E4" s="97">
        <f>SUM('raw 1 decl. sg'!G2:G37)</f>
        <v>325585</v>
      </c>
      <c r="F4" s="98">
        <f>D4+E4</f>
        <v>530475</v>
      </c>
      <c r="H4" s="85" t="s">
        <v>984</v>
      </c>
      <c r="I4" s="86" t="s">
        <v>894</v>
      </c>
      <c r="J4" s="89">
        <f>D6/D24</f>
        <v>0.70918061499486551</v>
      </c>
      <c r="K4" s="89">
        <f>E6/E24</f>
        <v>0.37906326594786927</v>
      </c>
      <c r="L4" s="91">
        <f>F6/F24</f>
        <v>0.46107420748206601</v>
      </c>
      <c r="M4" s="101"/>
      <c r="N4" s="85" t="s">
        <v>984</v>
      </c>
      <c r="O4" s="86" t="s">
        <v>894</v>
      </c>
      <c r="P4" s="89">
        <f>D6/F24</f>
        <v>0.17618150067371877</v>
      </c>
      <c r="Q4" s="91">
        <f>E6/F24</f>
        <v>0.28489270680834727</v>
      </c>
      <c r="R4" s="127"/>
      <c r="S4" s="85" t="s">
        <v>984</v>
      </c>
      <c r="T4" s="86" t="s">
        <v>894</v>
      </c>
      <c r="U4" s="89">
        <f>D6/D10</f>
        <v>0.99276488616462344</v>
      </c>
      <c r="V4" s="89">
        <f>E6/E10</f>
        <v>0.62139355687902231</v>
      </c>
      <c r="W4" s="91">
        <f>F6/F10</f>
        <v>0.72502858515933877</v>
      </c>
      <c r="X4" s="128"/>
    </row>
    <row r="5" spans="1:25">
      <c r="A5" s="43" t="s">
        <v>984</v>
      </c>
      <c r="B5" s="44" t="s">
        <v>894</v>
      </c>
      <c r="C5" s="44" t="s">
        <v>723</v>
      </c>
      <c r="D5" s="45">
        <f>SUM('raw 1 decl. pl'!F2:F51)</f>
        <v>67207</v>
      </c>
      <c r="E5" s="45">
        <f>SUM('raw 1 decl. pl'!G2:G51)</f>
        <v>114407</v>
      </c>
      <c r="F5" s="46">
        <f t="shared" ref="F5:F10" si="0">D5+E5</f>
        <v>181614</v>
      </c>
      <c r="H5" s="85" t="s">
        <v>984</v>
      </c>
      <c r="I5" s="86" t="s">
        <v>896</v>
      </c>
      <c r="J5" s="89">
        <f>D9/D24</f>
        <v>5.1683964157444523E-3</v>
      </c>
      <c r="K5" s="89">
        <f>E9/E24</f>
        <v>0.23095797059621706</v>
      </c>
      <c r="L5" s="91">
        <f>F9/F24</f>
        <v>0.17486514293780225</v>
      </c>
      <c r="M5" s="101"/>
      <c r="N5" s="85" t="s">
        <v>984</v>
      </c>
      <c r="O5" s="86" t="s">
        <v>896</v>
      </c>
      <c r="P5" s="89">
        <f>D9/F24</f>
        <v>1.283982976056275E-3</v>
      </c>
      <c r="Q5" s="91">
        <f>E9/F24</f>
        <v>0.17358115996174597</v>
      </c>
      <c r="R5" s="127"/>
      <c r="S5" s="85" t="s">
        <v>984</v>
      </c>
      <c r="T5" s="86" t="s">
        <v>896</v>
      </c>
      <c r="U5" s="89">
        <f>D9/D10</f>
        <v>7.2351138353765323E-3</v>
      </c>
      <c r="V5" s="89">
        <f>E9/E10</f>
        <v>0.37860644312097763</v>
      </c>
      <c r="W5" s="91">
        <f>F9/F10</f>
        <v>0.27497141484066129</v>
      </c>
      <c r="X5" s="128"/>
    </row>
    <row r="6" spans="1:25">
      <c r="A6" s="48" t="s">
        <v>984</v>
      </c>
      <c r="B6" s="49" t="s">
        <v>894</v>
      </c>
      <c r="C6" s="49" t="s">
        <v>881</v>
      </c>
      <c r="D6" s="50">
        <f>D4+D5</f>
        <v>272097</v>
      </c>
      <c r="E6" s="50">
        <f>E4+E5</f>
        <v>439992</v>
      </c>
      <c r="F6" s="51">
        <f t="shared" si="0"/>
        <v>712089</v>
      </c>
      <c r="H6" s="85" t="s">
        <v>985</v>
      </c>
      <c r="I6" s="86" t="s">
        <v>895</v>
      </c>
      <c r="J6" s="89">
        <f>D13/D24</f>
        <v>0.21753136744874607</v>
      </c>
      <c r="K6" s="89">
        <f>E13/E24</f>
        <v>0.31206692311337214</v>
      </c>
      <c r="L6" s="91">
        <f>F13/F24</f>
        <v>0.28858148694682056</v>
      </c>
      <c r="M6" s="101"/>
      <c r="N6" s="85" t="s">
        <v>985</v>
      </c>
      <c r="O6" s="86" t="s">
        <v>895</v>
      </c>
      <c r="P6" s="89">
        <f>D13/F24</f>
        <v>5.4041244149071521E-2</v>
      </c>
      <c r="Q6" s="91">
        <f>E13/F24</f>
        <v>0.23454024279774904</v>
      </c>
      <c r="R6" s="127"/>
      <c r="S6" s="85" t="s">
        <v>985</v>
      </c>
      <c r="T6" s="86" t="s">
        <v>895</v>
      </c>
      <c r="U6" s="89">
        <f>D13/D17</f>
        <v>0.79842729090335107</v>
      </c>
      <c r="V6" s="90">
        <f>E13/E17</f>
        <v>1</v>
      </c>
      <c r="W6" s="91">
        <f>F13/F17</f>
        <v>0.95485688576570404</v>
      </c>
      <c r="X6" s="128"/>
    </row>
    <row r="7" spans="1:25" ht="16" thickBot="1">
      <c r="A7" s="43" t="s">
        <v>984</v>
      </c>
      <c r="B7" s="44" t="s">
        <v>896</v>
      </c>
      <c r="C7" s="44" t="s">
        <v>7</v>
      </c>
      <c r="D7" s="45">
        <f>SUM('raw 1 decl. sg'!F38:F64)</f>
        <v>1229</v>
      </c>
      <c r="E7" s="45">
        <f>SUM('raw 1 decl. sg'!G38:G64)</f>
        <v>216482</v>
      </c>
      <c r="F7" s="46">
        <f t="shared" si="0"/>
        <v>217711</v>
      </c>
      <c r="H7" s="85" t="s">
        <v>985</v>
      </c>
      <c r="I7" s="86" t="s">
        <v>894</v>
      </c>
      <c r="J7" s="89">
        <f>D16/D24</f>
        <v>5.4918447239612381E-2</v>
      </c>
      <c r="K7" s="89">
        <f>E16/E24</f>
        <v>0</v>
      </c>
      <c r="L7" s="91">
        <f>F16/F24</f>
        <v>1.364337130029338E-2</v>
      </c>
      <c r="M7" s="101"/>
      <c r="N7" s="85" t="s">
        <v>985</v>
      </c>
      <c r="O7" s="86" t="s">
        <v>894</v>
      </c>
      <c r="P7" s="89">
        <f>D16/F24</f>
        <v>1.364337130029338E-2</v>
      </c>
      <c r="Q7" s="91">
        <f>E16/F24</f>
        <v>0</v>
      </c>
      <c r="R7" s="127"/>
      <c r="S7" s="87" t="s">
        <v>985</v>
      </c>
      <c r="T7" s="88" t="s">
        <v>894</v>
      </c>
      <c r="U7" s="92">
        <f>D16/D17</f>
        <v>0.2015727090966489</v>
      </c>
      <c r="V7" s="94">
        <f>E16/E17</f>
        <v>0</v>
      </c>
      <c r="W7" s="93">
        <f>F16/F17</f>
        <v>4.5143114234295997E-2</v>
      </c>
      <c r="X7" s="128"/>
    </row>
    <row r="8" spans="1:25">
      <c r="A8" s="43" t="s">
        <v>984</v>
      </c>
      <c r="B8" s="44" t="s">
        <v>896</v>
      </c>
      <c r="C8" s="44" t="s">
        <v>723</v>
      </c>
      <c r="D8" s="45">
        <f>SUM('raw 1 decl. pl'!F52:F87)</f>
        <v>754</v>
      </c>
      <c r="E8" s="52">
        <f>SUM('raw 1 decl. pl'!G52:G87)</f>
        <v>51599</v>
      </c>
      <c r="F8" s="46">
        <f t="shared" si="0"/>
        <v>52353</v>
      </c>
      <c r="H8" s="85" t="s">
        <v>986</v>
      </c>
      <c r="I8" s="86" t="s">
        <v>895</v>
      </c>
      <c r="J8" s="89">
        <f>D20/D24</f>
        <v>1.3201173901031595E-2</v>
      </c>
      <c r="K8" s="89">
        <f>E20/E24</f>
        <v>6.5606706095706596E-2</v>
      </c>
      <c r="L8" s="91">
        <f>F20/F24</f>
        <v>5.2587617431347704E-2</v>
      </c>
      <c r="M8" s="101"/>
      <c r="N8" s="85" t="s">
        <v>986</v>
      </c>
      <c r="O8" s="86" t="s">
        <v>895</v>
      </c>
      <c r="P8" s="89">
        <f>D20/F24</f>
        <v>3.2795631738401581E-3</v>
      </c>
      <c r="Q8" s="91">
        <f>E20/F24</f>
        <v>4.9308054257507547E-2</v>
      </c>
      <c r="R8" s="127"/>
      <c r="S8" s="127"/>
      <c r="T8" s="127"/>
      <c r="U8" s="127"/>
      <c r="V8" s="127"/>
      <c r="W8" s="127"/>
      <c r="X8" s="128"/>
    </row>
    <row r="9" spans="1:25" ht="16" thickBot="1">
      <c r="A9" s="48" t="s">
        <v>984</v>
      </c>
      <c r="B9" s="49" t="s">
        <v>896</v>
      </c>
      <c r="C9" s="49" t="s">
        <v>881</v>
      </c>
      <c r="D9" s="50">
        <f>D7+D8</f>
        <v>1983</v>
      </c>
      <c r="E9" s="50">
        <f>E7+E8</f>
        <v>268081</v>
      </c>
      <c r="F9" s="51">
        <f t="shared" si="0"/>
        <v>270064</v>
      </c>
      <c r="H9" s="87" t="s">
        <v>999</v>
      </c>
      <c r="I9" s="88" t="s">
        <v>896</v>
      </c>
      <c r="J9" s="92" t="s">
        <v>1000</v>
      </c>
      <c r="K9" s="92">
        <f>E23/E24</f>
        <v>1.230513424683498E-2</v>
      </c>
      <c r="L9" s="93">
        <f>F23/F24</f>
        <v>9.2481739016700842E-3</v>
      </c>
      <c r="M9" s="101"/>
      <c r="N9" s="87" t="s">
        <v>999</v>
      </c>
      <c r="O9" s="88" t="s">
        <v>896</v>
      </c>
      <c r="P9" s="92" t="s">
        <v>1000</v>
      </c>
      <c r="Q9" s="93">
        <f>E23/F24</f>
        <v>9.2481739016700842E-3</v>
      </c>
      <c r="R9" s="127"/>
      <c r="S9" s="334" t="s">
        <v>1011</v>
      </c>
      <c r="T9" s="127"/>
      <c r="U9" s="127"/>
      <c r="V9" s="127"/>
      <c r="W9" s="127"/>
      <c r="X9" s="128"/>
    </row>
    <row r="10" spans="1:25" ht="16" thickBot="1">
      <c r="A10" s="53" t="s">
        <v>984</v>
      </c>
      <c r="B10" s="54" t="s">
        <v>897</v>
      </c>
      <c r="C10" s="54"/>
      <c r="D10" s="55">
        <f>D6+D9</f>
        <v>274080</v>
      </c>
      <c r="E10" s="55">
        <f>E6+E9</f>
        <v>708073</v>
      </c>
      <c r="F10" s="51">
        <f t="shared" si="0"/>
        <v>982153</v>
      </c>
      <c r="R10" s="127"/>
      <c r="S10" s="334" t="s">
        <v>898</v>
      </c>
      <c r="T10" s="127"/>
      <c r="U10" s="127"/>
      <c r="V10" s="127"/>
      <c r="W10" s="127"/>
      <c r="X10" s="128"/>
    </row>
    <row r="11" spans="1:25" ht="16" thickBot="1">
      <c r="A11" s="56" t="s">
        <v>985</v>
      </c>
      <c r="B11" s="57" t="s">
        <v>895</v>
      </c>
      <c r="C11" s="57" t="s">
        <v>7</v>
      </c>
      <c r="D11" s="181">
        <f>SUM('raw 2 decl. sg'!F2:F27)</f>
        <v>74203</v>
      </c>
      <c r="E11" s="58">
        <f>SUM('raw 2 decl. sg'!G2:G27)</f>
        <v>277037</v>
      </c>
      <c r="F11" s="59">
        <f>D11+E11</f>
        <v>351240</v>
      </c>
      <c r="H11" s="259" t="s">
        <v>900</v>
      </c>
      <c r="N11" s="259" t="s">
        <v>1007</v>
      </c>
      <c r="R11" s="127"/>
      <c r="S11" s="127"/>
      <c r="T11" s="127"/>
      <c r="U11" s="127"/>
      <c r="V11" s="127"/>
      <c r="W11" s="127"/>
      <c r="X11" s="128"/>
    </row>
    <row r="12" spans="1:25">
      <c r="A12" s="43" t="s">
        <v>985</v>
      </c>
      <c r="B12" s="44" t="s">
        <v>895</v>
      </c>
      <c r="C12" s="44" t="s">
        <v>723</v>
      </c>
      <c r="D12" s="29">
        <f>SUM('raw 2 decl. pl'!F2:F29)</f>
        <v>9259</v>
      </c>
      <c r="E12" s="45">
        <f>SUM('raw 2 decl. pl'!G2:G29)</f>
        <v>85190</v>
      </c>
      <c r="F12" s="46">
        <f t="shared" ref="F12:F23" si="1">D12+E12</f>
        <v>94449</v>
      </c>
      <c r="H12" s="259" t="s">
        <v>901</v>
      </c>
      <c r="N12" s="259" t="s">
        <v>1008</v>
      </c>
      <c r="R12" s="127"/>
      <c r="S12" s="39" t="s">
        <v>988</v>
      </c>
      <c r="T12" s="40" t="s">
        <v>987</v>
      </c>
      <c r="U12" s="40" t="s">
        <v>991</v>
      </c>
      <c r="V12" s="40" t="s">
        <v>992</v>
      </c>
      <c r="W12" s="41" t="s">
        <v>881</v>
      </c>
      <c r="X12" s="128"/>
    </row>
    <row r="13" spans="1:25" ht="16" thickBot="1">
      <c r="A13" s="48" t="s">
        <v>985</v>
      </c>
      <c r="B13" s="49" t="s">
        <v>895</v>
      </c>
      <c r="C13" s="49" t="s">
        <v>881</v>
      </c>
      <c r="D13" s="50">
        <f>D11+D12</f>
        <v>83462</v>
      </c>
      <c r="E13" s="50">
        <f>E11+E12</f>
        <v>362227</v>
      </c>
      <c r="F13" s="51">
        <f t="shared" si="1"/>
        <v>445689</v>
      </c>
      <c r="R13" s="127"/>
      <c r="S13" s="43" t="s">
        <v>894</v>
      </c>
      <c r="T13" s="86" t="s">
        <v>984</v>
      </c>
      <c r="U13" s="89">
        <f>D6/B35</f>
        <v>0.92812653495606612</v>
      </c>
      <c r="V13" s="90">
        <f>E6/C35</f>
        <v>1</v>
      </c>
      <c r="W13" s="91">
        <f>F6/D35</f>
        <v>0.97126002509684106</v>
      </c>
      <c r="X13" s="128"/>
    </row>
    <row r="14" spans="1:25">
      <c r="A14" s="43" t="s">
        <v>985</v>
      </c>
      <c r="B14" s="44" t="s">
        <v>894</v>
      </c>
      <c r="C14" s="44" t="s">
        <v>7</v>
      </c>
      <c r="D14" s="45">
        <f>SUM('raw 2 decl. sg'!F28:F53)</f>
        <v>19558</v>
      </c>
      <c r="E14" s="45">
        <v>0</v>
      </c>
      <c r="F14" s="46">
        <f t="shared" si="1"/>
        <v>19558</v>
      </c>
      <c r="H14" s="39" t="s">
        <v>987</v>
      </c>
      <c r="I14" s="40" t="s">
        <v>991</v>
      </c>
      <c r="J14" s="40" t="s">
        <v>992</v>
      </c>
      <c r="K14" s="41" t="s">
        <v>881</v>
      </c>
      <c r="N14" s="39" t="s">
        <v>987</v>
      </c>
      <c r="O14" s="40" t="s">
        <v>991</v>
      </c>
      <c r="P14" s="41" t="s">
        <v>992</v>
      </c>
      <c r="R14" s="127"/>
      <c r="S14" s="43" t="s">
        <v>894</v>
      </c>
      <c r="T14" s="86" t="s">
        <v>985</v>
      </c>
      <c r="U14" s="89">
        <f>D16/B35</f>
        <v>7.1873465043933854E-2</v>
      </c>
      <c r="V14" s="90">
        <f>E16/C35</f>
        <v>0</v>
      </c>
      <c r="W14" s="91">
        <f>F16/D35</f>
        <v>2.8739974903158928E-2</v>
      </c>
      <c r="X14" s="128"/>
    </row>
    <row r="15" spans="1:25">
      <c r="A15" s="43" t="s">
        <v>985</v>
      </c>
      <c r="B15" s="44" t="s">
        <v>894</v>
      </c>
      <c r="C15" s="44" t="s">
        <v>723</v>
      </c>
      <c r="D15" s="45">
        <f>SUM('raw 2 decl. pl'!F30:F54)</f>
        <v>1513</v>
      </c>
      <c r="E15" s="45">
        <v>0</v>
      </c>
      <c r="F15" s="46">
        <f t="shared" si="1"/>
        <v>1513</v>
      </c>
      <c r="H15" s="85" t="s">
        <v>984</v>
      </c>
      <c r="I15" s="89">
        <f>D10/D24</f>
        <v>0.71434901141060991</v>
      </c>
      <c r="J15" s="89">
        <f>E10/E24</f>
        <v>0.61002123654408624</v>
      </c>
      <c r="K15" s="91">
        <f>F10/F24</f>
        <v>0.63593935041986827</v>
      </c>
      <c r="N15" s="85" t="s">
        <v>984</v>
      </c>
      <c r="O15" s="89">
        <f>D10/F24</f>
        <v>0.17746548364977502</v>
      </c>
      <c r="P15" s="91">
        <f>E10/F24</f>
        <v>0.45847386677009322</v>
      </c>
      <c r="R15" s="127"/>
      <c r="S15" s="43" t="s">
        <v>895</v>
      </c>
      <c r="T15" s="86" t="s">
        <v>985</v>
      </c>
      <c r="U15" s="89">
        <f>D13/B36</f>
        <v>0.94278581675646977</v>
      </c>
      <c r="V15" s="89">
        <f>E13/C36</f>
        <v>0.82628729934599965</v>
      </c>
      <c r="W15" s="91">
        <f>F13/D36</f>
        <v>0.84586055197701293</v>
      </c>
      <c r="X15" s="128"/>
    </row>
    <row r="16" spans="1:25">
      <c r="A16" s="48" t="s">
        <v>985</v>
      </c>
      <c r="B16" s="49" t="s">
        <v>894</v>
      </c>
      <c r="C16" s="49" t="s">
        <v>881</v>
      </c>
      <c r="D16" s="50">
        <f>D14+D15</f>
        <v>21071</v>
      </c>
      <c r="E16" s="50">
        <f>E14+E15</f>
        <v>0</v>
      </c>
      <c r="F16" s="51">
        <f t="shared" si="1"/>
        <v>21071</v>
      </c>
      <c r="H16" s="85" t="s">
        <v>985</v>
      </c>
      <c r="I16" s="89">
        <f>D17/D24</f>
        <v>0.27244981468835849</v>
      </c>
      <c r="J16" s="89">
        <f>E17/E24</f>
        <v>0.31206692311337214</v>
      </c>
      <c r="K16" s="91">
        <f>F17/F24</f>
        <v>0.30222485824711393</v>
      </c>
      <c r="N16" s="85" t="s">
        <v>985</v>
      </c>
      <c r="O16" s="89">
        <f>D17/F24</f>
        <v>6.768461544936491E-2</v>
      </c>
      <c r="P16" s="91">
        <f>E17/F24</f>
        <v>0.23454024279774904</v>
      </c>
      <c r="R16" s="127"/>
      <c r="S16" s="43" t="s">
        <v>895</v>
      </c>
      <c r="T16" s="86" t="s">
        <v>986</v>
      </c>
      <c r="U16" s="89">
        <f>D20/B36</f>
        <v>5.7214183243530226E-2</v>
      </c>
      <c r="V16" s="89">
        <f>E20/C36</f>
        <v>0.1737127006540003</v>
      </c>
      <c r="W16" s="91">
        <f>F20/D36</f>
        <v>0.15413944802298701</v>
      </c>
      <c r="X16" s="128"/>
    </row>
    <row r="17" spans="1:26" ht="16" thickBot="1">
      <c r="A17" s="60" t="s">
        <v>985</v>
      </c>
      <c r="B17" s="61" t="s">
        <v>897</v>
      </c>
      <c r="C17" s="61"/>
      <c r="D17" s="55">
        <f>D13+D16</f>
        <v>104533</v>
      </c>
      <c r="E17" s="55">
        <f>E13+E16</f>
        <v>362227</v>
      </c>
      <c r="F17" s="63">
        <f t="shared" si="1"/>
        <v>466760</v>
      </c>
      <c r="H17" s="85" t="s">
        <v>986</v>
      </c>
      <c r="I17" s="89">
        <f>D20/D24</f>
        <v>1.3201173901031595E-2</v>
      </c>
      <c r="J17" s="89">
        <f>E20/E24</f>
        <v>6.5606706095706596E-2</v>
      </c>
      <c r="K17" s="91">
        <f>F20/F24</f>
        <v>5.2587617431347704E-2</v>
      </c>
      <c r="N17" s="85" t="s">
        <v>986</v>
      </c>
      <c r="O17" s="89">
        <f>D20/F24</f>
        <v>3.2795631738401581E-3</v>
      </c>
      <c r="P17" s="91">
        <f>E20/F24</f>
        <v>4.9308054257507547E-2</v>
      </c>
      <c r="R17" s="127"/>
      <c r="S17" s="43" t="s">
        <v>896</v>
      </c>
      <c r="T17" s="86" t="s">
        <v>984</v>
      </c>
      <c r="U17" s="89">
        <f>D9/B37</f>
        <v>1</v>
      </c>
      <c r="V17" s="89">
        <f>E9/C37</f>
        <v>0.9494163561927158</v>
      </c>
      <c r="W17" s="91">
        <f>F9/D37</f>
        <v>0.9497691201243551</v>
      </c>
      <c r="X17" s="128"/>
    </row>
    <row r="18" spans="1:26" ht="16" thickBot="1">
      <c r="A18" s="56" t="s">
        <v>986</v>
      </c>
      <c r="B18" s="57" t="s">
        <v>895</v>
      </c>
      <c r="C18" s="57" t="s">
        <v>7</v>
      </c>
      <c r="D18" s="58">
        <f>SUM('raw 3 decl. sg'!E2:E13)</f>
        <v>4240</v>
      </c>
      <c r="E18" s="58">
        <f>SUM('raw 3 decl. sg'!F2:F13)</f>
        <v>64320</v>
      </c>
      <c r="F18" s="59">
        <f t="shared" si="1"/>
        <v>68560</v>
      </c>
      <c r="H18" s="87" t="s">
        <v>999</v>
      </c>
      <c r="I18" s="92" t="s">
        <v>1000</v>
      </c>
      <c r="J18" s="92">
        <f>E23/E24</f>
        <v>1.230513424683498E-2</v>
      </c>
      <c r="K18" s="93">
        <f>F23/F24</f>
        <v>9.2481739016700842E-3</v>
      </c>
      <c r="N18" s="87" t="s">
        <v>999</v>
      </c>
      <c r="O18" s="92" t="s">
        <v>1000</v>
      </c>
      <c r="P18" s="93">
        <f>E23/F24</f>
        <v>9.2481739016700842E-3</v>
      </c>
      <c r="R18" s="127"/>
      <c r="S18" s="120" t="s">
        <v>896</v>
      </c>
      <c r="T18" s="121" t="s">
        <v>999</v>
      </c>
      <c r="U18" s="122">
        <v>0</v>
      </c>
      <c r="V18" s="122">
        <f>E23/C37</f>
        <v>5.0583643807284216E-2</v>
      </c>
      <c r="W18" s="123">
        <f>F23/D37</f>
        <v>5.0230879875644896E-2</v>
      </c>
      <c r="X18" s="128"/>
    </row>
    <row r="19" spans="1:26">
      <c r="A19" s="43" t="s">
        <v>986</v>
      </c>
      <c r="B19" s="44" t="s">
        <v>895</v>
      </c>
      <c r="C19" s="44" t="s">
        <v>723</v>
      </c>
      <c r="D19" s="45">
        <f>SUM('raw 3 decl. pl'!E2:E15)</f>
        <v>825</v>
      </c>
      <c r="E19" s="45">
        <f>SUM('raw 3 decl. pl'!F2:F15)</f>
        <v>11832</v>
      </c>
      <c r="F19" s="46">
        <f t="shared" si="1"/>
        <v>12657</v>
      </c>
      <c r="R19" s="127"/>
      <c r="S19" s="127"/>
      <c r="T19" s="127"/>
      <c r="U19" s="127"/>
      <c r="V19" s="127"/>
      <c r="W19" s="127"/>
      <c r="X19" s="128"/>
    </row>
    <row r="20" spans="1:26" ht="16" thickBot="1">
      <c r="A20" s="60" t="s">
        <v>986</v>
      </c>
      <c r="B20" s="61" t="s">
        <v>897</v>
      </c>
      <c r="C20" s="61"/>
      <c r="D20" s="84">
        <f>D18+D19</f>
        <v>5065</v>
      </c>
      <c r="E20" s="84">
        <f>E18+E19</f>
        <v>76152</v>
      </c>
      <c r="F20" s="63">
        <f>D20+E20</f>
        <v>81217</v>
      </c>
      <c r="H20" s="259" t="s">
        <v>902</v>
      </c>
      <c r="N20" s="259" t="s">
        <v>1007</v>
      </c>
      <c r="O20" s="259"/>
      <c r="P20" s="259"/>
      <c r="Q20" s="259"/>
      <c r="R20" s="334"/>
      <c r="S20" s="334" t="s">
        <v>1009</v>
      </c>
      <c r="T20" s="334"/>
      <c r="U20" s="334"/>
      <c r="V20" s="334"/>
      <c r="W20" s="334"/>
      <c r="X20" s="128"/>
    </row>
    <row r="21" spans="1:26">
      <c r="A21" s="56" t="s">
        <v>999</v>
      </c>
      <c r="B21" s="57"/>
      <c r="C21" s="57" t="s">
        <v>7</v>
      </c>
      <c r="E21" s="58">
        <f>SUM('raw irreg. sg'!E2:E7)</f>
        <v>12709</v>
      </c>
      <c r="F21" s="59">
        <f t="shared" si="1"/>
        <v>12709</v>
      </c>
      <c r="H21" s="259" t="s">
        <v>901</v>
      </c>
      <c r="N21" s="259" t="s">
        <v>903</v>
      </c>
      <c r="O21" s="259"/>
      <c r="P21" s="259"/>
      <c r="Q21" s="259"/>
      <c r="R21" s="334"/>
      <c r="S21" s="334" t="s">
        <v>899</v>
      </c>
      <c r="T21" s="334"/>
      <c r="U21" s="334"/>
      <c r="V21" s="334"/>
      <c r="W21" s="334"/>
      <c r="X21" s="128"/>
    </row>
    <row r="22" spans="1:26" ht="16" thickBot="1">
      <c r="A22" s="43" t="s">
        <v>999</v>
      </c>
      <c r="B22" s="44"/>
      <c r="C22" s="44" t="s">
        <v>723</v>
      </c>
      <c r="D22" s="45"/>
      <c r="E22" s="45">
        <f>SUM('raw irreg. pl'!E2:E7)</f>
        <v>1574</v>
      </c>
      <c r="F22" s="46">
        <f t="shared" si="1"/>
        <v>1574</v>
      </c>
      <c r="N22" s="259"/>
      <c r="O22" s="259"/>
      <c r="P22" s="259"/>
      <c r="Q22" s="259"/>
      <c r="R22" s="334"/>
      <c r="S22" s="335"/>
      <c r="T22" s="335"/>
      <c r="U22" s="335"/>
      <c r="V22" s="335"/>
      <c r="W22" s="335"/>
      <c r="X22" s="132"/>
    </row>
    <row r="23" spans="1:26" ht="16" thickBot="1">
      <c r="A23" s="60" t="s">
        <v>999</v>
      </c>
      <c r="B23" s="61" t="s">
        <v>897</v>
      </c>
      <c r="C23" s="61"/>
      <c r="D23" s="84"/>
      <c r="E23" s="84">
        <f>E21+E22</f>
        <v>14283</v>
      </c>
      <c r="F23" s="63">
        <f t="shared" si="1"/>
        <v>14283</v>
      </c>
      <c r="H23" s="179"/>
      <c r="N23" s="39" t="s">
        <v>987</v>
      </c>
      <c r="O23" s="40" t="s">
        <v>991</v>
      </c>
      <c r="P23" s="41" t="s">
        <v>992</v>
      </c>
      <c r="Q23" s="127"/>
      <c r="R23" s="128"/>
      <c r="S23" s="154"/>
      <c r="T23" s="124"/>
      <c r="U23" s="124"/>
      <c r="V23" s="124"/>
      <c r="W23" s="124"/>
      <c r="X23" s="124"/>
      <c r="Y23" s="124"/>
      <c r="Z23" s="125"/>
    </row>
    <row r="24" spans="1:26" ht="16" thickBot="1">
      <c r="A24" s="79" t="s">
        <v>897</v>
      </c>
      <c r="B24" s="80"/>
      <c r="C24" s="80"/>
      <c r="D24" s="81">
        <f>D10+D17+D20+D23</f>
        <v>383678</v>
      </c>
      <c r="E24" s="81">
        <f>E10+E17+E20+E23</f>
        <v>1160735</v>
      </c>
      <c r="F24" s="82">
        <f>D24+E24</f>
        <v>1544413</v>
      </c>
      <c r="H24" s="179"/>
      <c r="N24" s="85" t="s">
        <v>984</v>
      </c>
      <c r="O24" s="89">
        <f>D10/F10</f>
        <v>0.27906039079450962</v>
      </c>
      <c r="P24" s="91">
        <f>E10/F10</f>
        <v>0.72093960920549038</v>
      </c>
      <c r="Q24" s="127"/>
      <c r="R24" s="128"/>
      <c r="S24" s="126"/>
      <c r="T24" s="185" t="s">
        <v>1027</v>
      </c>
      <c r="U24" s="114"/>
      <c r="V24" s="114"/>
      <c r="W24" s="114"/>
      <c r="X24" s="114"/>
      <c r="Y24" s="114"/>
      <c r="Z24" s="128"/>
    </row>
    <row r="25" spans="1:26">
      <c r="I25" s="178"/>
      <c r="N25" s="85" t="s">
        <v>985</v>
      </c>
      <c r="O25" s="89">
        <f>D17/F17</f>
        <v>0.22395449481532265</v>
      </c>
      <c r="P25" s="91">
        <f>E17/F17</f>
        <v>0.7760455051846773</v>
      </c>
      <c r="Q25" s="127"/>
      <c r="R25" s="128"/>
      <c r="S25" s="126"/>
      <c r="T25" s="324" t="s">
        <v>1028</v>
      </c>
      <c r="U25" s="114"/>
      <c r="V25" s="114"/>
      <c r="W25" s="114"/>
      <c r="X25" s="114"/>
      <c r="Y25" s="114"/>
      <c r="Z25" s="128"/>
    </row>
    <row r="26" spans="1:26" ht="16" thickBot="1">
      <c r="A26" s="47" t="s">
        <v>1090</v>
      </c>
      <c r="N26" s="85" t="s">
        <v>986</v>
      </c>
      <c r="O26" s="89">
        <f>D20/F20</f>
        <v>6.2363790831968677E-2</v>
      </c>
      <c r="P26" s="91">
        <f>E20/F20</f>
        <v>0.93763620916803136</v>
      </c>
      <c r="Q26" s="127"/>
      <c r="R26" s="128"/>
      <c r="S26" s="126"/>
      <c r="Z26" s="148"/>
    </row>
    <row r="27" spans="1:26" ht="16" thickBot="1">
      <c r="A27" s="23" t="s">
        <v>1091</v>
      </c>
      <c r="N27" s="87" t="s">
        <v>881</v>
      </c>
      <c r="O27" s="92">
        <f>D24/F24</f>
        <v>0.24842966227298008</v>
      </c>
      <c r="P27" s="93">
        <f>E24/F24</f>
        <v>0.75157033772701987</v>
      </c>
      <c r="Q27" s="127"/>
      <c r="R27" s="128"/>
      <c r="S27" s="126"/>
      <c r="T27" s="294" t="s">
        <v>987</v>
      </c>
      <c r="U27" s="295" t="s">
        <v>998</v>
      </c>
      <c r="V27" s="295" t="s">
        <v>991</v>
      </c>
      <c r="W27" s="295" t="s">
        <v>992</v>
      </c>
      <c r="X27" s="296" t="s">
        <v>881</v>
      </c>
      <c r="Y27" s="114"/>
      <c r="Z27" s="148"/>
    </row>
    <row r="28" spans="1:26">
      <c r="Q28" s="127"/>
      <c r="R28" s="128"/>
      <c r="S28" s="126"/>
      <c r="T28" s="297" t="s">
        <v>984</v>
      </c>
      <c r="U28" s="28" t="s">
        <v>7</v>
      </c>
      <c r="V28" s="32">
        <f>(D4+D7)/D10</f>
        <v>0.75203955049620552</v>
      </c>
      <c r="W28" s="32">
        <f>(E4+E7)/E10</f>
        <v>0.76555242185480876</v>
      </c>
      <c r="X28" s="298">
        <f>(F4+F7)/F10</f>
        <v>0.76178151469272104</v>
      </c>
      <c r="Y28" s="114"/>
      <c r="Z28" s="148"/>
    </row>
    <row r="29" spans="1:26">
      <c r="A29" s="23"/>
      <c r="N29" s="259" t="s">
        <v>1010</v>
      </c>
      <c r="Q29" s="127"/>
      <c r="R29" s="128"/>
      <c r="S29" s="126"/>
      <c r="T29" s="297" t="s">
        <v>984</v>
      </c>
      <c r="U29" s="28" t="s">
        <v>723</v>
      </c>
      <c r="V29" s="32">
        <f>(D5+D8)/D10</f>
        <v>0.24796044950379451</v>
      </c>
      <c r="W29" s="32">
        <f>(E5+E8)/E10</f>
        <v>0.23444757814519124</v>
      </c>
      <c r="X29" s="298">
        <f>(F5+F8)/F10</f>
        <v>0.23821848530727902</v>
      </c>
      <c r="Y29" s="114"/>
      <c r="Z29" s="128"/>
    </row>
    <row r="30" spans="1:26">
      <c r="A30" s="23"/>
      <c r="N30" s="259" t="s">
        <v>904</v>
      </c>
      <c r="Q30" s="127"/>
      <c r="R30" s="128"/>
      <c r="S30" s="126"/>
      <c r="T30" s="297" t="s">
        <v>985</v>
      </c>
      <c r="U30" s="28" t="s">
        <v>7</v>
      </c>
      <c r="V30" s="32">
        <f>(D11+D14)/D17</f>
        <v>0.89695120201276157</v>
      </c>
      <c r="W30" s="32">
        <f>(E11+E14)/E17</f>
        <v>0.76481598555601871</v>
      </c>
      <c r="X30" s="298">
        <f>(F11+F14)/F17</f>
        <v>0.79440826120490182</v>
      </c>
      <c r="Y30" s="114"/>
      <c r="Z30" s="128"/>
    </row>
    <row r="31" spans="1:26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5"/>
      <c r="Q31" s="131"/>
      <c r="R31" s="132"/>
      <c r="S31" s="126"/>
      <c r="T31" s="297" t="s">
        <v>985</v>
      </c>
      <c r="U31" s="28" t="s">
        <v>723</v>
      </c>
      <c r="V31" s="32">
        <f>(D12+D15)/D17</f>
        <v>0.10304879798723848</v>
      </c>
      <c r="W31" s="32">
        <f>(E12+E15)/E17</f>
        <v>0.23518401444398127</v>
      </c>
      <c r="X31" s="298">
        <f>(F12+F15)/F17</f>
        <v>0.20559173879509812</v>
      </c>
      <c r="Y31" s="114"/>
      <c r="Z31" s="128"/>
    </row>
    <row r="32" spans="1:26">
      <c r="A32" s="324" t="s">
        <v>1022</v>
      </c>
      <c r="B32" s="127"/>
      <c r="C32" s="114" t="s">
        <v>1089</v>
      </c>
      <c r="D32" s="127"/>
      <c r="E32" s="127"/>
      <c r="F32" s="127"/>
      <c r="H32" s="127"/>
      <c r="I32" s="127"/>
      <c r="J32" s="127"/>
      <c r="K32" s="127"/>
      <c r="L32" s="127"/>
      <c r="M32" s="127"/>
      <c r="N32" s="124"/>
      <c r="O32" s="124"/>
      <c r="P32" s="124"/>
      <c r="Q32" s="124"/>
      <c r="R32" s="128"/>
      <c r="S32" s="126"/>
      <c r="T32" s="297" t="s">
        <v>986</v>
      </c>
      <c r="U32" s="28" t="s">
        <v>7</v>
      </c>
      <c r="V32" s="32">
        <f>D18/D20</f>
        <v>0.83711747285291216</v>
      </c>
      <c r="W32" s="32">
        <f>E18/E20</f>
        <v>0.84462653640088248</v>
      </c>
      <c r="X32" s="298">
        <f>F18/F20</f>
        <v>0.8441582427324329</v>
      </c>
      <c r="Y32" s="114"/>
      <c r="Z32" s="128"/>
    </row>
    <row r="33" spans="1:26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8"/>
      <c r="S33" s="126"/>
      <c r="T33" s="297" t="s">
        <v>986</v>
      </c>
      <c r="U33" s="28" t="s">
        <v>723</v>
      </c>
      <c r="V33" s="32">
        <f>D19/D20</f>
        <v>0.16288252714708787</v>
      </c>
      <c r="W33" s="32">
        <f>E19/E20</f>
        <v>0.15537346359911755</v>
      </c>
      <c r="X33" s="298">
        <f>F19/F20</f>
        <v>0.15584175726756713</v>
      </c>
      <c r="Y33" s="114"/>
      <c r="Z33" s="128"/>
    </row>
    <row r="34" spans="1:26">
      <c r="A34" s="109" t="s">
        <v>988</v>
      </c>
      <c r="B34" s="27" t="s">
        <v>991</v>
      </c>
      <c r="C34" s="27" t="s">
        <v>992</v>
      </c>
      <c r="D34" s="27" t="s">
        <v>881</v>
      </c>
      <c r="E34" s="127"/>
      <c r="F34" s="66" t="s">
        <v>991</v>
      </c>
      <c r="G34" s="66" t="s">
        <v>992</v>
      </c>
      <c r="H34" s="67"/>
      <c r="I34" s="66" t="s">
        <v>991</v>
      </c>
      <c r="J34" s="66" t="s">
        <v>992</v>
      </c>
      <c r="K34" s="67"/>
      <c r="L34" s="66" t="s">
        <v>991</v>
      </c>
      <c r="M34" s="66" t="s">
        <v>992</v>
      </c>
      <c r="N34" s="67"/>
      <c r="O34" s="66" t="s">
        <v>988</v>
      </c>
      <c r="P34" s="127"/>
      <c r="Q34" s="127"/>
      <c r="R34" s="128"/>
      <c r="S34" s="126"/>
      <c r="T34" s="297" t="s">
        <v>999</v>
      </c>
      <c r="U34" s="28" t="s">
        <v>7</v>
      </c>
      <c r="V34" s="32" t="s">
        <v>1000</v>
      </c>
      <c r="W34" s="32">
        <f>E21/E23</f>
        <v>0.88979906182174617</v>
      </c>
      <c r="X34" s="298">
        <f>F21/F23</f>
        <v>0.88979906182174617</v>
      </c>
      <c r="Y34" s="114"/>
      <c r="Z34" s="128"/>
    </row>
    <row r="35" spans="1:26" ht="16" thickBot="1">
      <c r="A35" s="109" t="s">
        <v>894</v>
      </c>
      <c r="B35" s="110">
        <f>D6+D16</f>
        <v>293168</v>
      </c>
      <c r="C35" s="110">
        <f>E6+E16</f>
        <v>439992</v>
      </c>
      <c r="D35" s="110">
        <f>F6+F16</f>
        <v>733160</v>
      </c>
      <c r="E35" s="127"/>
      <c r="F35" s="72">
        <f>B35/B38</f>
        <v>0.76409906223447788</v>
      </c>
      <c r="G35" s="72">
        <f>C35/C38</f>
        <v>0.37906326594786927</v>
      </c>
      <c r="H35" s="133"/>
      <c r="I35" s="72">
        <f>B35/D38</f>
        <v>0.18982487197401213</v>
      </c>
      <c r="J35" s="72">
        <f>C35/D38</f>
        <v>0.28489270680834727</v>
      </c>
      <c r="K35" s="133"/>
      <c r="L35" s="72">
        <f>B35/D35</f>
        <v>0.39986905995962679</v>
      </c>
      <c r="M35" s="72">
        <f>C35/D35</f>
        <v>0.60013094004037315</v>
      </c>
      <c r="N35" s="134"/>
      <c r="O35" s="72">
        <f>D35/D38</f>
        <v>0.47471757878235937</v>
      </c>
      <c r="P35" s="127"/>
      <c r="Q35" s="127"/>
      <c r="R35" s="128"/>
      <c r="S35" s="126"/>
      <c r="T35" s="299" t="s">
        <v>999</v>
      </c>
      <c r="U35" s="300" t="s">
        <v>723</v>
      </c>
      <c r="V35" s="301" t="s">
        <v>1000</v>
      </c>
      <c r="W35" s="301">
        <f>E22/E23</f>
        <v>0.11020093817825387</v>
      </c>
      <c r="X35" s="302">
        <f>F22/F23</f>
        <v>0.11020093817825387</v>
      </c>
      <c r="Y35" s="114"/>
      <c r="Z35" s="128"/>
    </row>
    <row r="36" spans="1:26">
      <c r="A36" s="109" t="s">
        <v>895</v>
      </c>
      <c r="B36" s="110">
        <f>D13+D20</f>
        <v>88527</v>
      </c>
      <c r="C36" s="110">
        <f>E13+E20</f>
        <v>438379</v>
      </c>
      <c r="D36" s="110">
        <f>F13+F20</f>
        <v>526906</v>
      </c>
      <c r="E36" s="127"/>
      <c r="F36" s="72">
        <f>B36/B38</f>
        <v>0.23073254134977766</v>
      </c>
      <c r="G36" s="72">
        <f>C36/C38</f>
        <v>0.37767362920907871</v>
      </c>
      <c r="H36" s="133"/>
      <c r="I36" s="72">
        <f>B36/D38</f>
        <v>5.7320807322911685E-2</v>
      </c>
      <c r="J36" s="72">
        <f>C36/D38</f>
        <v>0.2838482970552566</v>
      </c>
      <c r="K36" s="133"/>
      <c r="L36" s="72">
        <f>B36/D36</f>
        <v>0.16801289034476738</v>
      </c>
      <c r="M36" s="72">
        <f>C36/D36</f>
        <v>0.83198710965523259</v>
      </c>
      <c r="N36" s="134"/>
      <c r="O36" s="72">
        <f>D36/D38</f>
        <v>0.34116910437816828</v>
      </c>
      <c r="P36" s="127"/>
      <c r="Q36" s="127"/>
      <c r="R36" s="128"/>
      <c r="S36" s="126"/>
      <c r="T36" s="114"/>
      <c r="U36" s="114"/>
      <c r="V36" s="114"/>
      <c r="W36" s="114"/>
      <c r="X36" s="114"/>
      <c r="Y36" s="114"/>
      <c r="Z36" s="128"/>
    </row>
    <row r="37" spans="1:26">
      <c r="A37" s="109" t="s">
        <v>896</v>
      </c>
      <c r="B37" s="110">
        <f>D9</f>
        <v>1983</v>
      </c>
      <c r="C37" s="110">
        <f>E9+E23</f>
        <v>282364</v>
      </c>
      <c r="D37" s="110">
        <f>F9+F23</f>
        <v>284347</v>
      </c>
      <c r="E37" s="127"/>
      <c r="F37" s="72">
        <f>B37/B38</f>
        <v>5.1683964157444523E-3</v>
      </c>
      <c r="G37" s="72">
        <f>C37/C38</f>
        <v>0.24326310484305202</v>
      </c>
      <c r="H37" s="133"/>
      <c r="I37" s="72">
        <f>B37/D38</f>
        <v>1.283982976056275E-3</v>
      </c>
      <c r="J37" s="72">
        <f>C37/D38</f>
        <v>0.18282933386341607</v>
      </c>
      <c r="K37" s="133"/>
      <c r="L37" s="72">
        <f>B37/D37</f>
        <v>6.9738734714978531E-3</v>
      </c>
      <c r="M37" s="72">
        <f>C37/D37</f>
        <v>0.9930261265285022</v>
      </c>
      <c r="N37" s="134"/>
      <c r="O37" s="72">
        <f>D37/D38</f>
        <v>0.18411331683947235</v>
      </c>
      <c r="P37" s="127"/>
      <c r="Q37" s="127"/>
      <c r="R37" s="128"/>
      <c r="S37" s="126"/>
      <c r="T37" s="334" t="s">
        <v>913</v>
      </c>
      <c r="U37" s="114"/>
      <c r="V37" s="114"/>
      <c r="W37" s="114"/>
      <c r="X37" s="114"/>
      <c r="Y37" s="114"/>
      <c r="Z37" s="128"/>
    </row>
    <row r="38" spans="1:26">
      <c r="A38" s="109" t="s">
        <v>881</v>
      </c>
      <c r="B38" s="111">
        <f>SUM(B35:B37)</f>
        <v>383678</v>
      </c>
      <c r="C38" s="111">
        <f>SUM(C35:C37)</f>
        <v>1160735</v>
      </c>
      <c r="D38" s="111">
        <f>SUM(D35:D37)</f>
        <v>1544413</v>
      </c>
      <c r="E38" s="127"/>
      <c r="F38" s="133"/>
      <c r="G38" s="133"/>
      <c r="H38" s="133"/>
      <c r="I38" s="76">
        <f>B38/D38</f>
        <v>0.24842966227298008</v>
      </c>
      <c r="J38" s="76">
        <f>C38/D38</f>
        <v>0.75157033772701987</v>
      </c>
      <c r="K38" s="135"/>
      <c r="L38" s="76">
        <f>B38/D38</f>
        <v>0.24842966227298008</v>
      </c>
      <c r="M38" s="76">
        <f>C38/D38</f>
        <v>0.75157033772701987</v>
      </c>
      <c r="N38" s="134"/>
      <c r="O38" s="134"/>
      <c r="P38" s="127"/>
      <c r="Q38" s="127"/>
      <c r="R38" s="128"/>
      <c r="S38" s="126"/>
      <c r="T38" s="334" t="s">
        <v>899</v>
      </c>
      <c r="U38" s="114"/>
      <c r="V38" s="114"/>
      <c r="W38" s="114"/>
      <c r="X38" s="114"/>
      <c r="Y38" s="114"/>
      <c r="Z38" s="128"/>
    </row>
    <row r="39" spans="1:26" ht="16" thickBot="1">
      <c r="A39" s="127"/>
      <c r="B39" s="127"/>
      <c r="C39" s="127"/>
      <c r="D39" s="127"/>
      <c r="E39" s="127"/>
      <c r="F39" s="136"/>
      <c r="G39" s="136"/>
      <c r="H39" s="136"/>
      <c r="I39" s="137"/>
      <c r="J39" s="137"/>
      <c r="K39" s="137"/>
      <c r="L39" s="137"/>
      <c r="M39" s="137"/>
      <c r="N39" s="136"/>
      <c r="O39" s="136"/>
      <c r="P39" s="127"/>
      <c r="Q39" s="127"/>
      <c r="R39" s="128"/>
      <c r="S39" s="126"/>
      <c r="T39" s="114"/>
      <c r="U39" s="114"/>
      <c r="V39" s="114"/>
      <c r="W39" s="114"/>
      <c r="X39" s="114"/>
      <c r="Y39" s="114"/>
      <c r="Z39" s="128"/>
    </row>
    <row r="40" spans="1:26">
      <c r="A40" s="127"/>
      <c r="B40" s="127"/>
      <c r="C40" s="127"/>
      <c r="D40" s="127"/>
      <c r="E40" s="127"/>
      <c r="F40" s="336" t="s">
        <v>1014</v>
      </c>
      <c r="G40" s="336"/>
      <c r="H40" s="336"/>
      <c r="I40" s="336" t="s">
        <v>1015</v>
      </c>
      <c r="J40" s="336"/>
      <c r="K40" s="336"/>
      <c r="L40" s="336" t="s">
        <v>1016</v>
      </c>
      <c r="M40" s="336"/>
      <c r="N40" s="336"/>
      <c r="O40" s="336" t="s">
        <v>1017</v>
      </c>
      <c r="P40" s="334"/>
      <c r="Q40" s="334"/>
      <c r="R40" s="128"/>
      <c r="S40" s="126"/>
      <c r="T40" s="294" t="s">
        <v>988</v>
      </c>
      <c r="U40" s="295" t="s">
        <v>998</v>
      </c>
      <c r="V40" s="295" t="s">
        <v>991</v>
      </c>
      <c r="W40" s="295" t="s">
        <v>992</v>
      </c>
      <c r="X40" s="296" t="s">
        <v>881</v>
      </c>
      <c r="Y40" s="114"/>
      <c r="Z40" s="128"/>
    </row>
    <row r="41" spans="1:26">
      <c r="A41" s="127"/>
      <c r="B41" s="127"/>
      <c r="C41" s="127"/>
      <c r="D41" s="127"/>
      <c r="E41" s="127"/>
      <c r="F41" s="336" t="s">
        <v>1018</v>
      </c>
      <c r="G41" s="336"/>
      <c r="H41" s="336"/>
      <c r="I41" s="336" t="s">
        <v>1019</v>
      </c>
      <c r="J41" s="336"/>
      <c r="K41" s="336"/>
      <c r="L41" s="336" t="s">
        <v>1020</v>
      </c>
      <c r="M41" s="336"/>
      <c r="N41" s="336"/>
      <c r="O41" s="336" t="s">
        <v>884</v>
      </c>
      <c r="P41" s="334"/>
      <c r="Q41" s="334"/>
      <c r="R41" s="128"/>
      <c r="S41" s="126"/>
      <c r="T41" s="297" t="s">
        <v>894</v>
      </c>
      <c r="U41" s="303" t="s">
        <v>7</v>
      </c>
      <c r="V41" s="32">
        <f>(D4+D14)/B35</f>
        <v>0.76559515363204711</v>
      </c>
      <c r="W41" s="32">
        <f>(E4+E14)/C35</f>
        <v>0.73997936326115021</v>
      </c>
      <c r="X41" s="298">
        <f>(F4+F14)/D35</f>
        <v>0.75022232527688359</v>
      </c>
      <c r="Y41" s="114"/>
      <c r="Z41" s="128"/>
    </row>
    <row r="42" spans="1:26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8"/>
      <c r="S42" s="126"/>
      <c r="T42" s="297" t="s">
        <v>894</v>
      </c>
      <c r="U42" s="28" t="s">
        <v>723</v>
      </c>
      <c r="V42" s="32">
        <f>(D5+D15)/B35</f>
        <v>0.23440484636795283</v>
      </c>
      <c r="W42" s="32">
        <f>(E5+E15)/C35</f>
        <v>0.26002063673884979</v>
      </c>
      <c r="X42" s="298">
        <f>(F5+F15)/D35</f>
        <v>0.24977767472311638</v>
      </c>
      <c r="Y42" s="114"/>
      <c r="Z42" s="128"/>
    </row>
    <row r="43" spans="1:26">
      <c r="A43" s="106" t="s">
        <v>988</v>
      </c>
      <c r="B43" s="102" t="s">
        <v>991</v>
      </c>
      <c r="C43" s="102" t="s">
        <v>992</v>
      </c>
      <c r="D43" s="102" t="s">
        <v>881</v>
      </c>
      <c r="E43" s="127"/>
      <c r="F43" s="102" t="s">
        <v>991</v>
      </c>
      <c r="G43" s="102" t="s">
        <v>992</v>
      </c>
      <c r="H43" s="103"/>
      <c r="I43" s="102" t="s">
        <v>991</v>
      </c>
      <c r="J43" s="102" t="s">
        <v>992</v>
      </c>
      <c r="K43" s="103"/>
      <c r="L43" s="102" t="s">
        <v>991</v>
      </c>
      <c r="M43" s="102" t="s">
        <v>992</v>
      </c>
      <c r="N43" s="103"/>
      <c r="O43" s="102" t="s">
        <v>988</v>
      </c>
      <c r="P43" s="127"/>
      <c r="Q43" s="127"/>
      <c r="R43" s="128"/>
      <c r="S43" s="126"/>
      <c r="T43" s="297" t="s">
        <v>895</v>
      </c>
      <c r="U43" s="303" t="s">
        <v>7</v>
      </c>
      <c r="V43" s="32">
        <f>(D11+D18)/B36</f>
        <v>0.88609124899748104</v>
      </c>
      <c r="W43" s="32">
        <f>(E11+E18)/C36</f>
        <v>0.77868009188396337</v>
      </c>
      <c r="X43" s="298">
        <f>(F11+F18)/D36</f>
        <v>0.7967265508458814</v>
      </c>
      <c r="Y43" s="114"/>
      <c r="Z43" s="128"/>
    </row>
    <row r="44" spans="1:26">
      <c r="A44" s="106" t="s">
        <v>894</v>
      </c>
      <c r="B44" s="107">
        <v>326653</v>
      </c>
      <c r="C44" s="107">
        <v>465795</v>
      </c>
      <c r="D44" s="107">
        <f>SUM(B44:C44)</f>
        <v>792448</v>
      </c>
      <c r="E44" s="127"/>
      <c r="F44" s="104">
        <v>0.78325036926205138</v>
      </c>
      <c r="G44" s="104">
        <v>0.37892709927296953</v>
      </c>
      <c r="H44" s="138"/>
      <c r="I44" s="104">
        <v>0.1984170516219754</v>
      </c>
      <c r="J44" s="104">
        <v>0.28293531839676367</v>
      </c>
      <c r="K44" s="138"/>
      <c r="L44" s="104">
        <v>0.4122074886932644</v>
      </c>
      <c r="M44" s="104">
        <v>0.5877925113067356</v>
      </c>
      <c r="N44" s="139"/>
      <c r="O44" s="104">
        <v>0.48135237001873904</v>
      </c>
      <c r="P44" s="127"/>
      <c r="Q44" s="127"/>
      <c r="R44" s="128"/>
      <c r="S44" s="126"/>
      <c r="T44" s="297" t="s">
        <v>895</v>
      </c>
      <c r="U44" s="28" t="s">
        <v>723</v>
      </c>
      <c r="V44" s="32">
        <f>(D12+D19)/B36</f>
        <v>0.113908751002519</v>
      </c>
      <c r="W44" s="32">
        <f>(E12+E19)/C36</f>
        <v>0.22131990811603658</v>
      </c>
      <c r="X44" s="298">
        <f>(F12+F19)/D36</f>
        <v>0.20327344915411857</v>
      </c>
      <c r="Y44" s="114"/>
      <c r="Z44" s="128"/>
    </row>
    <row r="45" spans="1:26">
      <c r="A45" s="106" t="s">
        <v>895</v>
      </c>
      <c r="B45" s="107">
        <v>84998</v>
      </c>
      <c r="C45" s="107">
        <v>493310</v>
      </c>
      <c r="D45" s="107">
        <f>SUM(B45:C45)</f>
        <v>578308</v>
      </c>
      <c r="E45" s="127"/>
      <c r="F45" s="104">
        <v>0.20380867430127947</v>
      </c>
      <c r="G45" s="104">
        <v>0.40131072111626059</v>
      </c>
      <c r="H45" s="138"/>
      <c r="I45" s="104">
        <v>5.1629871924533575E-2</v>
      </c>
      <c r="J45" s="104">
        <v>0.29964860489766415</v>
      </c>
      <c r="K45" s="138"/>
      <c r="L45" s="104">
        <v>0.14697704337481066</v>
      </c>
      <c r="M45" s="104">
        <v>0.85302295662518934</v>
      </c>
      <c r="N45" s="139"/>
      <c r="O45" s="104">
        <v>0.3512784768221977</v>
      </c>
      <c r="P45" s="127"/>
      <c r="Q45" s="127"/>
      <c r="R45" s="128"/>
      <c r="S45" s="126"/>
      <c r="T45" s="297" t="s">
        <v>896</v>
      </c>
      <c r="U45" s="303" t="s">
        <v>7</v>
      </c>
      <c r="V45" s="32">
        <f>(D7+D21)/B37</f>
        <v>0.61976802824004029</v>
      </c>
      <c r="W45" s="32">
        <f>(E7+E21)/C37</f>
        <v>0.81168633395192025</v>
      </c>
      <c r="X45" s="298">
        <f>(F7+F21)/D37</f>
        <v>0.81034791997102129</v>
      </c>
      <c r="Y45" s="114"/>
      <c r="Z45" s="128"/>
    </row>
    <row r="46" spans="1:26" ht="16" thickBot="1">
      <c r="A46" s="106" t="s">
        <v>896</v>
      </c>
      <c r="B46" s="107">
        <v>5397</v>
      </c>
      <c r="C46" s="107">
        <v>270142</v>
      </c>
      <c r="D46" s="107">
        <f>SUM(B46:C46)</f>
        <v>275539</v>
      </c>
      <c r="E46" s="127"/>
      <c r="F46" s="104">
        <v>1.2940956436669161E-2</v>
      </c>
      <c r="G46" s="104">
        <v>0.21976217961076985</v>
      </c>
      <c r="H46" s="138"/>
      <c r="I46" s="104">
        <v>3.2782702978506281E-3</v>
      </c>
      <c r="J46" s="104">
        <v>0.16409088286121259</v>
      </c>
      <c r="K46" s="138"/>
      <c r="L46" s="104">
        <v>1.9587063900210134E-2</v>
      </c>
      <c r="M46" s="104">
        <v>0.98041293609978986</v>
      </c>
      <c r="N46" s="139"/>
      <c r="O46" s="104">
        <v>0.16736915315906323</v>
      </c>
      <c r="P46" s="127"/>
      <c r="Q46" s="127"/>
      <c r="R46" s="128"/>
      <c r="S46" s="126"/>
      <c r="T46" s="299" t="s">
        <v>896</v>
      </c>
      <c r="U46" s="300" t="s">
        <v>723</v>
      </c>
      <c r="V46" s="301">
        <f>(D8+D22)/B37</f>
        <v>0.38023197175995965</v>
      </c>
      <c r="W46" s="301">
        <f>(E8+E22)/C37</f>
        <v>0.18831366604807978</v>
      </c>
      <c r="X46" s="302">
        <f>(F8+F22)/D37</f>
        <v>0.18965208002897868</v>
      </c>
      <c r="Y46" s="114"/>
      <c r="Z46" s="128"/>
    </row>
    <row r="47" spans="1:26">
      <c r="A47" s="106" t="s">
        <v>881</v>
      </c>
      <c r="B47" s="108">
        <f>SUM(B44:B46)</f>
        <v>417048</v>
      </c>
      <c r="C47" s="108">
        <f>SUM(C44:C46)</f>
        <v>1229247</v>
      </c>
      <c r="D47" s="108">
        <f>SUM(B47:C47)</f>
        <v>1646295</v>
      </c>
      <c r="E47" s="127"/>
      <c r="F47" s="138"/>
      <c r="G47" s="138"/>
      <c r="H47" s="138"/>
      <c r="I47" s="105">
        <v>0.25332519384435959</v>
      </c>
      <c r="J47" s="105">
        <v>0.74667480615564041</v>
      </c>
      <c r="K47" s="113"/>
      <c r="L47" s="105">
        <v>0.25332519384435959</v>
      </c>
      <c r="M47" s="105">
        <v>0.74667480615564041</v>
      </c>
      <c r="N47" s="139"/>
      <c r="O47" s="139"/>
      <c r="P47" s="127"/>
      <c r="Q47" s="127"/>
      <c r="R47" s="128"/>
      <c r="S47" s="126"/>
      <c r="T47" s="114"/>
      <c r="U47" s="114"/>
      <c r="V47" s="114"/>
      <c r="W47" s="114"/>
      <c r="X47" s="114"/>
      <c r="Y47" s="114"/>
      <c r="Z47" s="128"/>
    </row>
    <row r="48" spans="1:26">
      <c r="A48" s="151"/>
      <c r="B48" s="141"/>
      <c r="C48" s="141"/>
      <c r="D48" s="141"/>
      <c r="E48" s="131"/>
      <c r="F48" s="140"/>
      <c r="G48" s="140"/>
      <c r="H48" s="140"/>
      <c r="I48" s="143"/>
      <c r="J48" s="143"/>
      <c r="K48" s="141"/>
      <c r="L48" s="143"/>
      <c r="M48" s="143"/>
      <c r="N48" s="142"/>
      <c r="O48" s="142"/>
      <c r="P48" s="131"/>
      <c r="Q48" s="131"/>
      <c r="R48" s="132"/>
      <c r="S48" s="126"/>
      <c r="T48" s="334" t="s">
        <v>913</v>
      </c>
      <c r="U48" s="114"/>
      <c r="V48" s="114"/>
      <c r="W48" s="114"/>
      <c r="X48" s="114"/>
      <c r="Y48" s="114"/>
      <c r="Z48" s="128"/>
    </row>
    <row r="49" spans="1:26">
      <c r="A49" s="144"/>
      <c r="B49" s="145"/>
      <c r="C49" s="145"/>
      <c r="D49" s="146"/>
      <c r="E49" s="146"/>
      <c r="F49" s="146"/>
      <c r="G49" s="146"/>
      <c r="H49" s="146"/>
      <c r="I49" s="145"/>
      <c r="J49" s="145"/>
      <c r="K49" s="124"/>
      <c r="L49" s="124"/>
      <c r="M49" s="124"/>
      <c r="N49" s="124"/>
      <c r="O49" s="124"/>
      <c r="P49" s="124"/>
      <c r="Q49" s="124"/>
      <c r="R49" s="128"/>
      <c r="S49" s="126"/>
      <c r="T49" s="334" t="s">
        <v>899</v>
      </c>
      <c r="U49" s="114"/>
      <c r="V49" s="114"/>
      <c r="W49" s="114"/>
      <c r="X49" s="114"/>
      <c r="Y49" s="114"/>
      <c r="Z49" s="128"/>
    </row>
    <row r="50" spans="1:26" ht="16" thickBot="1">
      <c r="A50" s="326" t="s">
        <v>1023</v>
      </c>
      <c r="B50" s="127"/>
      <c r="C50" s="114" t="s">
        <v>1089</v>
      </c>
      <c r="D50" s="127"/>
      <c r="E50" s="127"/>
      <c r="F50" s="127"/>
      <c r="G50" s="325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8"/>
      <c r="S50" s="126"/>
      <c r="T50" s="114"/>
      <c r="U50" s="114"/>
      <c r="V50" s="114"/>
      <c r="W50" s="114"/>
      <c r="X50" s="114"/>
      <c r="Y50" s="114"/>
      <c r="Z50" s="128"/>
    </row>
    <row r="51" spans="1:26" ht="16" thickBot="1">
      <c r="A51" s="12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8"/>
      <c r="S51" s="126"/>
      <c r="T51" s="304" t="s">
        <v>987</v>
      </c>
      <c r="U51" s="305" t="s">
        <v>988</v>
      </c>
      <c r="V51" s="305" t="s">
        <v>998</v>
      </c>
      <c r="W51" s="305" t="s">
        <v>991</v>
      </c>
      <c r="X51" s="305" t="s">
        <v>992</v>
      </c>
      <c r="Y51" s="306" t="s">
        <v>881</v>
      </c>
      <c r="Z51" s="128"/>
    </row>
    <row r="52" spans="1:26">
      <c r="A52" s="30" t="s">
        <v>998</v>
      </c>
      <c r="B52" s="27" t="s">
        <v>991</v>
      </c>
      <c r="C52" s="27" t="s">
        <v>992</v>
      </c>
      <c r="D52" s="27" t="s">
        <v>881</v>
      </c>
      <c r="E52" s="114"/>
      <c r="F52" s="30" t="s">
        <v>998</v>
      </c>
      <c r="G52" s="27" t="s">
        <v>991</v>
      </c>
      <c r="H52" s="27" t="s">
        <v>992</v>
      </c>
      <c r="I52" s="27" t="s">
        <v>881</v>
      </c>
      <c r="J52" s="127"/>
      <c r="K52" s="30" t="s">
        <v>998</v>
      </c>
      <c r="L52" s="27" t="s">
        <v>991</v>
      </c>
      <c r="M52" s="27" t="s">
        <v>992</v>
      </c>
      <c r="N52" s="114"/>
      <c r="O52" s="30" t="s">
        <v>998</v>
      </c>
      <c r="P52" s="27" t="s">
        <v>991</v>
      </c>
      <c r="Q52" s="27" t="s">
        <v>992</v>
      </c>
      <c r="R52" s="128"/>
      <c r="S52" s="126"/>
      <c r="T52" s="307" t="s">
        <v>984</v>
      </c>
      <c r="U52" s="303" t="s">
        <v>894</v>
      </c>
      <c r="V52" s="303" t="s">
        <v>7</v>
      </c>
      <c r="W52" s="308">
        <f>D4/D6</f>
        <v>0.75300352447840291</v>
      </c>
      <c r="X52" s="308">
        <f>E4/E6</f>
        <v>0.73997936326115021</v>
      </c>
      <c r="Y52" s="308">
        <f>F4/F6</f>
        <v>0.74495603779864594</v>
      </c>
      <c r="Z52" s="128"/>
    </row>
    <row r="53" spans="1:26">
      <c r="A53" s="28" t="s">
        <v>7</v>
      </c>
      <c r="B53" s="29">
        <f>D4+D7+D11+D14+D18+D21</f>
        <v>304120</v>
      </c>
      <c r="C53" s="29">
        <f>E4+E7+E11+E14+E18+E21</f>
        <v>896133</v>
      </c>
      <c r="D53" s="29">
        <f>B53+C53</f>
        <v>1200253</v>
      </c>
      <c r="E53" s="114"/>
      <c r="F53" s="28" t="s">
        <v>7</v>
      </c>
      <c r="G53" s="32">
        <f>B53/B55</f>
        <v>0.79264383154624451</v>
      </c>
      <c r="H53" s="32">
        <f>C53/C55</f>
        <v>0.77203926822229019</v>
      </c>
      <c r="I53" s="32">
        <f>D53/D55</f>
        <v>0.7771580529301424</v>
      </c>
      <c r="J53" s="127"/>
      <c r="K53" s="28" t="s">
        <v>7</v>
      </c>
      <c r="L53" s="32">
        <f>B53/D55</f>
        <v>0.19691623937379443</v>
      </c>
      <c r="M53" s="32">
        <f>C53/D55</f>
        <v>0.58024181355634796</v>
      </c>
      <c r="N53" s="114"/>
      <c r="O53" s="28" t="s">
        <v>7</v>
      </c>
      <c r="P53" s="32">
        <f>B53/D53</f>
        <v>0.25337991240180197</v>
      </c>
      <c r="Q53" s="32">
        <f>C53/D53</f>
        <v>0.74662008759819809</v>
      </c>
      <c r="R53" s="128"/>
      <c r="S53" s="126"/>
      <c r="T53" s="297" t="s">
        <v>984</v>
      </c>
      <c r="U53" s="28" t="s">
        <v>894</v>
      </c>
      <c r="V53" s="28" t="s">
        <v>723</v>
      </c>
      <c r="W53" s="32">
        <f>D5/D6</f>
        <v>0.24699647552159706</v>
      </c>
      <c r="X53" s="32">
        <f>E5/E6</f>
        <v>0.26002063673884979</v>
      </c>
      <c r="Y53" s="32">
        <f>F5/F6</f>
        <v>0.25504396220135406</v>
      </c>
      <c r="Z53" s="128"/>
    </row>
    <row r="54" spans="1:26">
      <c r="A54" s="28" t="s">
        <v>723</v>
      </c>
      <c r="B54" s="29">
        <f>D5+D8+D12+D15+D19+D22</f>
        <v>79558</v>
      </c>
      <c r="C54" s="29">
        <f>E5+E8+E12+E15+E19+E22</f>
        <v>264602</v>
      </c>
      <c r="D54" s="29">
        <f>B54+C54</f>
        <v>344160</v>
      </c>
      <c r="E54" s="114"/>
      <c r="F54" s="28" t="s">
        <v>723</v>
      </c>
      <c r="G54" s="32">
        <f>B54/B55</f>
        <v>0.20735616845375549</v>
      </c>
      <c r="H54" s="32">
        <f>C54/C55</f>
        <v>0.22796073177770981</v>
      </c>
      <c r="I54" s="32">
        <f>D54/D55</f>
        <v>0.2228419470698576</v>
      </c>
      <c r="J54" s="127"/>
      <c r="K54" s="28" t="s">
        <v>723</v>
      </c>
      <c r="L54" s="32">
        <f>B54/D55</f>
        <v>5.1513422899185646E-2</v>
      </c>
      <c r="M54" s="32">
        <f>C54/D55</f>
        <v>0.17132852417067196</v>
      </c>
      <c r="N54" s="114"/>
      <c r="O54" s="28" t="s">
        <v>723</v>
      </c>
      <c r="P54" s="32">
        <f>B54/D54</f>
        <v>0.23116573686657368</v>
      </c>
      <c r="Q54" s="32">
        <f>C54/D54</f>
        <v>0.76883426313342629</v>
      </c>
      <c r="R54" s="128"/>
      <c r="S54" s="126"/>
      <c r="T54" s="297" t="s">
        <v>984</v>
      </c>
      <c r="U54" s="28" t="s">
        <v>896</v>
      </c>
      <c r="V54" s="28" t="s">
        <v>7</v>
      </c>
      <c r="W54" s="308">
        <f>D7/D9</f>
        <v>0.61976802824004029</v>
      </c>
      <c r="X54" s="308">
        <f>E7/E9</f>
        <v>0.80752459144810707</v>
      </c>
      <c r="Y54" s="308">
        <f>F7/F9</f>
        <v>0.8061459505894899</v>
      </c>
      <c r="Z54" s="128"/>
    </row>
    <row r="55" spans="1:26" ht="16" thickBot="1">
      <c r="A55" s="28" t="s">
        <v>881</v>
      </c>
      <c r="B55" s="29">
        <f>B53+B54</f>
        <v>383678</v>
      </c>
      <c r="C55" s="29">
        <f>C53+C54</f>
        <v>1160735</v>
      </c>
      <c r="D55" s="29">
        <f>D53+D54</f>
        <v>1544413</v>
      </c>
      <c r="E55" s="114"/>
      <c r="F55" s="114"/>
      <c r="G55" s="34"/>
      <c r="H55" s="34"/>
      <c r="I55" s="34"/>
      <c r="J55" s="127"/>
      <c r="K55" s="114"/>
      <c r="L55" s="34"/>
      <c r="M55" s="34"/>
      <c r="N55" s="114"/>
      <c r="O55" s="114"/>
      <c r="P55" s="34"/>
      <c r="Q55" s="34"/>
      <c r="R55" s="128"/>
      <c r="S55" s="126"/>
      <c r="T55" s="297" t="s">
        <v>984</v>
      </c>
      <c r="U55" s="28" t="s">
        <v>896</v>
      </c>
      <c r="V55" s="28" t="s">
        <v>723</v>
      </c>
      <c r="W55" s="32">
        <f>D8/D9</f>
        <v>0.38023197175995965</v>
      </c>
      <c r="X55" s="32">
        <f>E8/E9</f>
        <v>0.19247540855189291</v>
      </c>
      <c r="Y55" s="32">
        <f>F8/F9</f>
        <v>0.1938540494105101</v>
      </c>
      <c r="Z55" s="128"/>
    </row>
    <row r="56" spans="1:26">
      <c r="A56" s="130"/>
      <c r="B56" s="114"/>
      <c r="C56" s="114"/>
      <c r="D56" s="114"/>
      <c r="E56" s="114"/>
      <c r="F56" s="114"/>
      <c r="G56" s="114"/>
      <c r="H56" s="114"/>
      <c r="I56" s="114"/>
      <c r="J56" s="127"/>
      <c r="K56" s="114"/>
      <c r="L56" s="114"/>
      <c r="M56" s="114"/>
      <c r="N56" s="114"/>
      <c r="O56" s="114"/>
      <c r="P56" s="114"/>
      <c r="Q56" s="114"/>
      <c r="R56" s="128"/>
      <c r="S56" s="126"/>
      <c r="T56" s="309" t="s">
        <v>985</v>
      </c>
      <c r="U56" s="310" t="s">
        <v>895</v>
      </c>
      <c r="V56" s="310" t="s">
        <v>7</v>
      </c>
      <c r="W56" s="311">
        <f>D11/D13</f>
        <v>0.88906328628597442</v>
      </c>
      <c r="X56" s="311">
        <f>E11/E13</f>
        <v>0.76481598555601871</v>
      </c>
      <c r="Y56" s="311">
        <f>F11/F13</f>
        <v>0.78808317010291928</v>
      </c>
      <c r="Z56" s="128"/>
    </row>
    <row r="57" spans="1:26">
      <c r="A57" s="337" t="s">
        <v>911</v>
      </c>
      <c r="B57" s="334"/>
      <c r="C57" s="334"/>
      <c r="D57" s="334"/>
      <c r="E57" s="334"/>
      <c r="F57" s="334" t="s">
        <v>911</v>
      </c>
      <c r="G57" s="334"/>
      <c r="H57" s="334"/>
      <c r="I57" s="334"/>
      <c r="J57" s="334"/>
      <c r="K57" s="334" t="s">
        <v>912</v>
      </c>
      <c r="L57" s="334"/>
      <c r="M57" s="334"/>
      <c r="N57" s="334"/>
      <c r="O57" s="334" t="s">
        <v>1015</v>
      </c>
      <c r="P57" s="334"/>
      <c r="Q57" s="334"/>
      <c r="R57" s="128"/>
      <c r="S57" s="126"/>
      <c r="T57" s="297" t="s">
        <v>985</v>
      </c>
      <c r="U57" s="28" t="s">
        <v>895</v>
      </c>
      <c r="V57" s="28" t="s">
        <v>723</v>
      </c>
      <c r="W57" s="32">
        <f>D12/D13</f>
        <v>0.11093671371402554</v>
      </c>
      <c r="X57" s="32">
        <f>E12/E13</f>
        <v>0.23518401444398127</v>
      </c>
      <c r="Y57" s="32">
        <f>F12/F13</f>
        <v>0.21191682989708069</v>
      </c>
      <c r="Z57" s="128"/>
    </row>
    <row r="58" spans="1:26">
      <c r="A58" s="337" t="s">
        <v>1024</v>
      </c>
      <c r="B58" s="334"/>
      <c r="C58" s="334"/>
      <c r="D58" s="334"/>
      <c r="E58" s="334"/>
      <c r="F58" s="334" t="s">
        <v>1024</v>
      </c>
      <c r="G58" s="334"/>
      <c r="H58" s="334"/>
      <c r="I58" s="334"/>
      <c r="J58" s="334"/>
      <c r="K58" s="334" t="s">
        <v>1025</v>
      </c>
      <c r="L58" s="334"/>
      <c r="M58" s="334"/>
      <c r="N58" s="334"/>
      <c r="O58" s="334" t="s">
        <v>910</v>
      </c>
      <c r="P58" s="334"/>
      <c r="Q58" s="334"/>
      <c r="R58" s="128"/>
      <c r="S58" s="155"/>
      <c r="T58" s="297" t="s">
        <v>985</v>
      </c>
      <c r="U58" s="28" t="s">
        <v>894</v>
      </c>
      <c r="V58" s="28" t="s">
        <v>7</v>
      </c>
      <c r="W58" s="290">
        <f>D14/D16</f>
        <v>0.9281951497318589</v>
      </c>
      <c r="X58" s="290">
        <v>0</v>
      </c>
      <c r="Y58" s="32">
        <f>F14/F16</f>
        <v>0.9281951497318589</v>
      </c>
      <c r="Z58" s="128"/>
    </row>
    <row r="59" spans="1:26" ht="16" thickBot="1">
      <c r="A59" s="337" t="s">
        <v>1026</v>
      </c>
      <c r="B59" s="334"/>
      <c r="C59" s="334"/>
      <c r="D59" s="334"/>
      <c r="E59" s="334"/>
      <c r="F59" s="334" t="s">
        <v>1026</v>
      </c>
      <c r="G59" s="334"/>
      <c r="H59" s="334"/>
      <c r="I59" s="334"/>
      <c r="J59" s="334"/>
      <c r="K59" s="334" t="s">
        <v>909</v>
      </c>
      <c r="L59" s="334"/>
      <c r="M59" s="334"/>
      <c r="N59" s="334"/>
      <c r="O59" s="334"/>
      <c r="P59" s="334"/>
      <c r="Q59" s="334"/>
      <c r="R59" s="128"/>
      <c r="S59" s="155"/>
      <c r="T59" s="297" t="s">
        <v>985</v>
      </c>
      <c r="U59" s="28" t="s">
        <v>894</v>
      </c>
      <c r="V59" s="28" t="s">
        <v>723</v>
      </c>
      <c r="W59" s="290">
        <f>D15/D16</f>
        <v>7.1804850268141041E-2</v>
      </c>
      <c r="X59" s="290">
        <v>0</v>
      </c>
      <c r="Y59" s="32">
        <f>F15/F16</f>
        <v>7.1804850268141041E-2</v>
      </c>
      <c r="Z59" s="128"/>
    </row>
    <row r="60" spans="1:26">
      <c r="A60" s="12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8"/>
      <c r="S60" s="155"/>
      <c r="T60" s="309" t="s">
        <v>986</v>
      </c>
      <c r="U60" s="310" t="s">
        <v>895</v>
      </c>
      <c r="V60" s="310" t="s">
        <v>7</v>
      </c>
      <c r="W60" s="311">
        <f>D18/D20</f>
        <v>0.83711747285291216</v>
      </c>
      <c r="X60" s="311">
        <f>E18/E20</f>
        <v>0.84462653640088248</v>
      </c>
      <c r="Y60" s="311">
        <f>F18/F20</f>
        <v>0.8441582427324329</v>
      </c>
      <c r="Z60" s="128"/>
    </row>
    <row r="61" spans="1:26" s="116" customFormat="1" ht="16" thickBot="1">
      <c r="A61" s="115" t="s">
        <v>998</v>
      </c>
      <c r="B61" s="102" t="s">
        <v>991</v>
      </c>
      <c r="C61" s="102" t="s">
        <v>992</v>
      </c>
      <c r="D61" s="102" t="s">
        <v>881</v>
      </c>
      <c r="E61" s="147"/>
      <c r="F61" s="115" t="s">
        <v>998</v>
      </c>
      <c r="G61" s="102" t="s">
        <v>991</v>
      </c>
      <c r="H61" s="102" t="s">
        <v>992</v>
      </c>
      <c r="I61" s="102" t="s">
        <v>881</v>
      </c>
      <c r="J61" s="147"/>
      <c r="K61" s="115" t="s">
        <v>998</v>
      </c>
      <c r="L61" s="102" t="s">
        <v>991</v>
      </c>
      <c r="M61" s="102" t="s">
        <v>992</v>
      </c>
      <c r="N61" s="147"/>
      <c r="O61" s="115" t="s">
        <v>998</v>
      </c>
      <c r="P61" s="102" t="s">
        <v>991</v>
      </c>
      <c r="Q61" s="102" t="s">
        <v>992</v>
      </c>
      <c r="R61" s="148"/>
      <c r="S61" s="126"/>
      <c r="T61" s="312" t="s">
        <v>986</v>
      </c>
      <c r="U61" s="313" t="s">
        <v>895</v>
      </c>
      <c r="V61" s="313" t="s">
        <v>723</v>
      </c>
      <c r="W61" s="314">
        <f>D19/D20</f>
        <v>0.16288252714708787</v>
      </c>
      <c r="X61" s="314">
        <f>E19/E20</f>
        <v>0.15537346359911755</v>
      </c>
      <c r="Y61" s="314">
        <f>F19/F20</f>
        <v>0.15584175726756713</v>
      </c>
      <c r="Z61" s="148"/>
    </row>
    <row r="62" spans="1:26" s="116" customFormat="1">
      <c r="A62" s="117" t="s">
        <v>7</v>
      </c>
      <c r="B62" s="118">
        <f>'res control'!C12</f>
        <v>329175</v>
      </c>
      <c r="C62" s="118">
        <f>'res control'!D12</f>
        <v>953633</v>
      </c>
      <c r="D62" s="118">
        <f>'res control'!E12</f>
        <v>1282808</v>
      </c>
      <c r="E62" s="147"/>
      <c r="F62" s="117" t="s">
        <v>7</v>
      </c>
      <c r="G62" s="119">
        <v>0.78752072422958497</v>
      </c>
      <c r="H62" s="119">
        <v>0.77586773605137993</v>
      </c>
      <c r="I62" s="119">
        <v>0.77882493365640482</v>
      </c>
      <c r="J62" s="147"/>
      <c r="K62" s="117" t="s">
        <v>7</v>
      </c>
      <c r="L62" s="119">
        <v>0.199850404375672</v>
      </c>
      <c r="M62" s="119">
        <v>0.57897452928073279</v>
      </c>
      <c r="N62" s="147"/>
      <c r="O62" s="117" t="s">
        <v>7</v>
      </c>
      <c r="P62" s="119">
        <v>0.25660504144034024</v>
      </c>
      <c r="Q62" s="119">
        <v>0.74339495855965976</v>
      </c>
      <c r="R62" s="148"/>
      <c r="S62" s="126"/>
      <c r="T62" s="309" t="s">
        <v>999</v>
      </c>
      <c r="U62" s="310" t="s">
        <v>896</v>
      </c>
      <c r="V62" s="310" t="s">
        <v>7</v>
      </c>
      <c r="W62" s="315"/>
      <c r="X62" s="311">
        <f>E21/E23</f>
        <v>0.88979906182174617</v>
      </c>
      <c r="Y62" s="316">
        <f>W62+X62</f>
        <v>0.88979906182174617</v>
      </c>
      <c r="Z62" s="148"/>
    </row>
    <row r="63" spans="1:26" s="116" customFormat="1" ht="16" thickBot="1">
      <c r="A63" s="117" t="s">
        <v>723</v>
      </c>
      <c r="B63" s="118">
        <f>'res control'!C19</f>
        <v>88814</v>
      </c>
      <c r="C63" s="118">
        <f>'res control'!D19</f>
        <v>275485</v>
      </c>
      <c r="D63" s="118">
        <f>'res control'!E19</f>
        <v>364299</v>
      </c>
      <c r="E63" s="147"/>
      <c r="F63" s="117" t="s">
        <v>723</v>
      </c>
      <c r="G63" s="119">
        <v>0.212479275770415</v>
      </c>
      <c r="H63" s="119">
        <v>0.22413226394862007</v>
      </c>
      <c r="I63" s="119">
        <v>0.22117506634359516</v>
      </c>
      <c r="J63" s="147"/>
      <c r="K63" s="117" t="s">
        <v>723</v>
      </c>
      <c r="L63" s="119">
        <v>5.3921208518936538E-2</v>
      </c>
      <c r="M63" s="119">
        <v>0.16725385782465862</v>
      </c>
      <c r="N63" s="147"/>
      <c r="O63" s="117" t="s">
        <v>723</v>
      </c>
      <c r="P63" s="119">
        <v>0.24379424593534432</v>
      </c>
      <c r="Q63" s="119">
        <v>0.75620575406465573</v>
      </c>
      <c r="R63" s="148"/>
      <c r="S63" s="126"/>
      <c r="T63" s="312" t="s">
        <v>999</v>
      </c>
      <c r="U63" s="313" t="s">
        <v>896</v>
      </c>
      <c r="V63" s="313" t="s">
        <v>723</v>
      </c>
      <c r="W63" s="314"/>
      <c r="X63" s="314">
        <f>E22/E23</f>
        <v>0.11020093817825387</v>
      </c>
      <c r="Y63" s="317">
        <f>W63+X63</f>
        <v>0.11020093817825387</v>
      </c>
      <c r="Z63" s="148"/>
    </row>
    <row r="64" spans="1:26">
      <c r="A64" s="149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31"/>
      <c r="O64" s="131"/>
      <c r="P64" s="131"/>
      <c r="Q64" s="131"/>
      <c r="R64" s="132"/>
      <c r="S64" s="126"/>
      <c r="T64" s="294" t="s">
        <v>881</v>
      </c>
      <c r="U64" s="295"/>
      <c r="V64" s="310" t="s">
        <v>7</v>
      </c>
      <c r="W64" s="318">
        <f t="shared" ref="W64:Y65" si="2">G53</f>
        <v>0.79264383154624451</v>
      </c>
      <c r="X64" s="318">
        <f t="shared" si="2"/>
        <v>0.77203926822229019</v>
      </c>
      <c r="Y64" s="319">
        <f t="shared" si="2"/>
        <v>0.7771580529301424</v>
      </c>
      <c r="Z64" s="128"/>
    </row>
    <row r="65" spans="19:26" ht="16" thickBot="1">
      <c r="S65" s="126"/>
      <c r="T65" s="320" t="s">
        <v>881</v>
      </c>
      <c r="U65" s="321"/>
      <c r="V65" s="300" t="s">
        <v>723</v>
      </c>
      <c r="W65" s="322">
        <f t="shared" si="2"/>
        <v>0.20735616845375549</v>
      </c>
      <c r="X65" s="322">
        <f t="shared" si="2"/>
        <v>0.22796073177770981</v>
      </c>
      <c r="Y65" s="323">
        <f t="shared" si="2"/>
        <v>0.2228419470698576</v>
      </c>
      <c r="Z65" s="128"/>
    </row>
    <row r="66" spans="19:26">
      <c r="S66" s="156"/>
      <c r="T66" s="131"/>
      <c r="U66" s="131"/>
      <c r="V66" s="131"/>
      <c r="W66" s="131"/>
      <c r="X66" s="131"/>
      <c r="Y66" s="131"/>
      <c r="Z66" s="13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AL49"/>
  <sheetViews>
    <sheetView zoomScale="75" zoomScaleNormal="75" zoomScalePageLayoutView="75" workbookViewId="0">
      <selection activeCell="X13" sqref="X13:X14"/>
    </sheetView>
  </sheetViews>
  <sheetFormatPr baseColWidth="10" defaultColWidth="11" defaultRowHeight="15" x14ac:dyDescent="0"/>
  <cols>
    <col min="1" max="1" width="9.83203125" style="23" customWidth="1"/>
    <col min="2" max="2" width="11.1640625" style="23" bestFit="1" customWidth="1"/>
    <col min="3" max="9" width="9.83203125" style="23" customWidth="1"/>
    <col min="10" max="10" width="3.83203125" style="23" customWidth="1"/>
    <col min="11" max="13" width="9.83203125" style="23" customWidth="1"/>
    <col min="14" max="14" width="3.83203125" style="23" customWidth="1"/>
    <col min="15" max="23" width="9.83203125" style="23" customWidth="1"/>
    <col min="24" max="16384" width="11" style="23"/>
  </cols>
  <sheetData>
    <row r="1" spans="1:37">
      <c r="A1" s="185" t="s">
        <v>1029</v>
      </c>
    </row>
    <row r="3" spans="1:37">
      <c r="A3" s="27" t="s">
        <v>998</v>
      </c>
      <c r="B3" s="27" t="s">
        <v>1033</v>
      </c>
      <c r="C3" s="27" t="s">
        <v>991</v>
      </c>
      <c r="D3" s="27" t="s">
        <v>992</v>
      </c>
      <c r="E3" s="27" t="s">
        <v>881</v>
      </c>
      <c r="F3" s="22"/>
      <c r="G3" s="27" t="s">
        <v>991</v>
      </c>
      <c r="H3" s="27" t="s">
        <v>992</v>
      </c>
      <c r="I3" s="27" t="s">
        <v>881</v>
      </c>
      <c r="J3" s="22"/>
      <c r="K3" s="27" t="s">
        <v>991</v>
      </c>
      <c r="L3" s="27" t="s">
        <v>992</v>
      </c>
      <c r="M3" s="27" t="s">
        <v>881</v>
      </c>
      <c r="N3" s="22"/>
      <c r="O3" s="27" t="s">
        <v>991</v>
      </c>
      <c r="P3" s="27" t="s">
        <v>992</v>
      </c>
      <c r="Q3" s="22"/>
      <c r="R3" s="27" t="s">
        <v>991</v>
      </c>
      <c r="S3" s="27" t="s">
        <v>992</v>
      </c>
      <c r="T3" s="22"/>
      <c r="U3" s="27" t="s">
        <v>991</v>
      </c>
      <c r="V3" s="27" t="s">
        <v>992</v>
      </c>
      <c r="W3" s="22"/>
      <c r="X3" s="27" t="s">
        <v>1033</v>
      </c>
      <c r="Y3" s="27" t="s">
        <v>991</v>
      </c>
      <c r="Z3" s="27" t="s">
        <v>992</v>
      </c>
      <c r="AA3" s="27" t="s">
        <v>881</v>
      </c>
      <c r="AB3" s="22"/>
      <c r="AC3" s="27" t="s">
        <v>991</v>
      </c>
      <c r="AD3" s="27" t="s">
        <v>992</v>
      </c>
      <c r="AE3" s="27" t="s">
        <v>881</v>
      </c>
      <c r="AG3" s="27" t="s">
        <v>991</v>
      </c>
      <c r="AH3" s="27" t="s">
        <v>992</v>
      </c>
      <c r="AJ3" s="27" t="s">
        <v>991</v>
      </c>
      <c r="AK3" s="27" t="s">
        <v>992</v>
      </c>
    </row>
    <row r="4" spans="1:37">
      <c r="A4" s="28" t="s">
        <v>7</v>
      </c>
      <c r="B4" s="28" t="s">
        <v>0</v>
      </c>
      <c r="C4" s="29">
        <v>184345</v>
      </c>
      <c r="D4" s="29">
        <v>201250</v>
      </c>
      <c r="E4" s="29">
        <v>385595</v>
      </c>
      <c r="F4" s="36"/>
      <c r="G4" s="32">
        <f>C4/C12</f>
        <v>0.60650177003961203</v>
      </c>
      <c r="H4" s="32">
        <f>D4/D12</f>
        <v>0.22462617182311623</v>
      </c>
      <c r="I4" s="32">
        <f>E4/E12</f>
        <v>0.32136103496930113</v>
      </c>
      <c r="J4" s="24"/>
      <c r="K4" s="32">
        <f>C4/C20</f>
        <v>0.4806834834396333</v>
      </c>
      <c r="L4" s="32">
        <f>D4/D20</f>
        <v>0.17340990655252489</v>
      </c>
      <c r="M4" s="32">
        <f>E4/E20</f>
        <v>0.24972944546520809</v>
      </c>
      <c r="N4" s="34"/>
      <c r="O4" s="32">
        <f>C4/E12</f>
        <v>0.15363606891016693</v>
      </c>
      <c r="P4" s="32">
        <f>D4/E12</f>
        <v>0.1677249660591342</v>
      </c>
      <c r="Q4" s="34"/>
      <c r="R4" s="32">
        <f>C4/E20</f>
        <v>0.11939048645413915</v>
      </c>
      <c r="S4" s="32">
        <f>D4/E20</f>
        <v>0.13033895901106893</v>
      </c>
      <c r="T4" s="34"/>
      <c r="U4" s="32">
        <f>C4/E4</f>
        <v>0.47807933194154489</v>
      </c>
      <c r="V4" s="32">
        <f>D4/E4</f>
        <v>0.52192066805845516</v>
      </c>
      <c r="W4" s="34"/>
      <c r="X4" s="28" t="s">
        <v>0</v>
      </c>
      <c r="Y4" s="29">
        <f>C4+C13</f>
        <v>216713</v>
      </c>
      <c r="Z4" s="29">
        <f>D4+D13</f>
        <v>254188</v>
      </c>
      <c r="AA4" s="29">
        <f t="shared" ref="AA4:AA10" si="0">Y4+Z4</f>
        <v>470901</v>
      </c>
      <c r="AB4" s="34"/>
      <c r="AC4" s="32">
        <f>Y4/Y10</f>
        <v>0.56508372750361147</v>
      </c>
      <c r="AD4" s="32">
        <f>Z4/Z10</f>
        <v>0.21902468236905936</v>
      </c>
      <c r="AE4" s="32">
        <f>AA4/AA10</f>
        <v>0.3049776205578702</v>
      </c>
      <c r="AG4" s="32">
        <f>Y4/AA10</f>
        <v>0.1403535245921281</v>
      </c>
      <c r="AH4" s="32">
        <f>Z4/AA10</f>
        <v>0.16462409596574207</v>
      </c>
      <c r="AJ4" s="32">
        <f t="shared" ref="AJ4:AJ10" si="1">Y4/AA4</f>
        <v>0.46020925842162153</v>
      </c>
      <c r="AK4" s="32">
        <f>Z4/AA4</f>
        <v>0.53979074157837847</v>
      </c>
    </row>
    <row r="5" spans="1:37">
      <c r="A5" s="28" t="s">
        <v>7</v>
      </c>
      <c r="B5" s="28" t="s">
        <v>1</v>
      </c>
      <c r="C5" s="29">
        <v>50312</v>
      </c>
      <c r="D5" s="29">
        <v>225401</v>
      </c>
      <c r="E5" s="29">
        <v>275713</v>
      </c>
      <c r="F5" s="36"/>
      <c r="G5" s="32">
        <f>C5/C12</f>
        <v>0.16552831405371971</v>
      </c>
      <c r="H5" s="32">
        <f>D5/D12</f>
        <v>0.25158242859678126</v>
      </c>
      <c r="I5" s="32">
        <f>E5/E12</f>
        <v>0.22978362020900406</v>
      </c>
      <c r="J5" s="24"/>
      <c r="K5" s="32">
        <f>C5/C20</f>
        <v>0.13118960329173468</v>
      </c>
      <c r="L5" s="32">
        <f>D5/D20</f>
        <v>0.19421995700295983</v>
      </c>
      <c r="M5" s="32">
        <f>E5/E20</f>
        <v>0.17856469766866509</v>
      </c>
      <c r="N5" s="34"/>
      <c r="O5" s="32">
        <f>C5/E12</f>
        <v>4.1930824806793339E-2</v>
      </c>
      <c r="P5" s="32">
        <f>D5/E12</f>
        <v>0.18785279540221073</v>
      </c>
      <c r="Q5" s="34"/>
      <c r="R5" s="32">
        <f>C5/E20</f>
        <v>3.2584415929266586E-2</v>
      </c>
      <c r="S5" s="32">
        <f>D5/E20</f>
        <v>0.1459802817393985</v>
      </c>
      <c r="T5" s="34"/>
      <c r="U5" s="32">
        <f>C5/E5</f>
        <v>0.18247960741785843</v>
      </c>
      <c r="V5" s="32">
        <f t="shared" ref="V5:V20" si="2">D5/E5</f>
        <v>0.8175203925821416</v>
      </c>
      <c r="W5" s="34"/>
      <c r="X5" s="28" t="s">
        <v>1</v>
      </c>
      <c r="Y5" s="29">
        <f>C5+C14</f>
        <v>75072</v>
      </c>
      <c r="Z5" s="29">
        <f>D5+D14+D6</f>
        <v>317552</v>
      </c>
      <c r="AA5" s="29">
        <f t="shared" si="0"/>
        <v>392624</v>
      </c>
      <c r="AB5" s="34"/>
      <c r="AC5" s="32">
        <f>Y5/Y10</f>
        <v>0.19575182656855433</v>
      </c>
      <c r="AD5" s="32">
        <f>Z5/Z10</f>
        <v>0.27362316842517953</v>
      </c>
      <c r="AE5" s="32">
        <f>AA5/AA10</f>
        <v>0.25428175623732635</v>
      </c>
      <c r="AG5" s="32">
        <f>Y5/AA10</f>
        <v>4.8620155681386175E-2</v>
      </c>
      <c r="AH5" s="32">
        <f>Z5/AA10</f>
        <v>0.20566160055594018</v>
      </c>
      <c r="AJ5" s="32">
        <f t="shared" si="1"/>
        <v>0.191205835608623</v>
      </c>
      <c r="AK5" s="32">
        <f t="shared" ref="AK5:AK10" si="3">Z5/AA5</f>
        <v>0.80879416439137697</v>
      </c>
    </row>
    <row r="6" spans="1:37">
      <c r="A6" s="28" t="s">
        <v>7</v>
      </c>
      <c r="B6" s="28" t="s">
        <v>5</v>
      </c>
      <c r="C6" s="28" t="s">
        <v>1000</v>
      </c>
      <c r="D6" s="29">
        <v>2314</v>
      </c>
      <c r="E6" s="29">
        <v>2314</v>
      </c>
      <c r="F6" s="36"/>
      <c r="G6" s="28" t="s">
        <v>1000</v>
      </c>
      <c r="H6" s="32">
        <f>D6/D12</f>
        <v>2.5827824178816941E-3</v>
      </c>
      <c r="I6" s="32">
        <f>E6/E12</f>
        <v>1.9285245786873865E-3</v>
      </c>
      <c r="J6" s="24"/>
      <c r="K6" s="28" t="s">
        <v>1000</v>
      </c>
      <c r="L6" s="32">
        <f>D6/D20</f>
        <v>1.9938908013045595E-3</v>
      </c>
      <c r="M6" s="32">
        <f>E6/E20</f>
        <v>1.4986551610018063E-3</v>
      </c>
      <c r="N6" s="34"/>
      <c r="O6" s="28" t="s">
        <v>1000</v>
      </c>
      <c r="P6" s="32">
        <f>D6/E12</f>
        <v>1.9285245786873865E-3</v>
      </c>
      <c r="Q6" s="34"/>
      <c r="R6" s="28" t="s">
        <v>1000</v>
      </c>
      <c r="S6" s="32">
        <f>D6/E20</f>
        <v>1.4986551610018063E-3</v>
      </c>
      <c r="T6" s="34"/>
      <c r="U6" s="28" t="s">
        <v>1000</v>
      </c>
      <c r="V6" s="32">
        <f t="shared" si="2"/>
        <v>1</v>
      </c>
      <c r="W6" s="34"/>
      <c r="X6" s="28" t="s">
        <v>2</v>
      </c>
      <c r="Y6" s="29">
        <f>C7+C15</f>
        <v>24326</v>
      </c>
      <c r="Z6" s="29">
        <f>D7+D15</f>
        <v>51399</v>
      </c>
      <c r="AA6" s="29">
        <f t="shared" si="0"/>
        <v>75725</v>
      </c>
      <c r="AB6" s="34"/>
      <c r="AC6" s="32">
        <f>Y6/Y10</f>
        <v>6.3430559104681539E-2</v>
      </c>
      <c r="AD6" s="32">
        <f>Z6/Z10</f>
        <v>4.4288674717481873E-2</v>
      </c>
      <c r="AE6" s="32">
        <f>AA6/AA10</f>
        <v>4.904306917323327E-2</v>
      </c>
      <c r="AG6" s="32">
        <f>Y6/AA10</f>
        <v>1.5754660953556585E-2</v>
      </c>
      <c r="AH6" s="32">
        <f>Z6/AA10</f>
        <v>3.3288408219676685E-2</v>
      </c>
      <c r="AJ6" s="32">
        <f t="shared" si="1"/>
        <v>0.3212413337735226</v>
      </c>
      <c r="AK6" s="32">
        <f t="shared" si="3"/>
        <v>0.6787586662264774</v>
      </c>
    </row>
    <row r="7" spans="1:37">
      <c r="A7" s="28" t="s">
        <v>7</v>
      </c>
      <c r="B7" s="28" t="s">
        <v>2</v>
      </c>
      <c r="C7" s="29">
        <v>18982</v>
      </c>
      <c r="D7" s="29">
        <v>38985</v>
      </c>
      <c r="E7" s="29">
        <v>57967</v>
      </c>
      <c r="F7" s="36"/>
      <c r="G7" s="32">
        <f>C7/C12</f>
        <v>6.2451471962309345E-2</v>
      </c>
      <c r="H7" s="32">
        <f>D7/D12</f>
        <v>4.3513298427449373E-2</v>
      </c>
      <c r="I7" s="32">
        <f>E7/E12</f>
        <v>4.8310624136893576E-2</v>
      </c>
      <c r="J7" s="24"/>
      <c r="K7" s="32">
        <f>C7/C20</f>
        <v>4.9495966164805769E-2</v>
      </c>
      <c r="L7" s="32">
        <f>D7/D20</f>
        <v>3.3591976183603392E-2</v>
      </c>
      <c r="M7" s="32">
        <f>E7/E20</f>
        <v>3.7542153724196933E-2</v>
      </c>
      <c r="N7" s="34"/>
      <c r="O7" s="32">
        <f>C7/E12</f>
        <v>1.5819902140295581E-2</v>
      </c>
      <c r="P7" s="32">
        <f>D7/E12</f>
        <v>3.2490721996597999E-2</v>
      </c>
      <c r="Q7" s="34"/>
      <c r="R7" s="32">
        <f>C7/E20</f>
        <v>1.2293635378624152E-2</v>
      </c>
      <c r="S7" s="32">
        <f>D7/E20</f>
        <v>2.5248518345572783E-2</v>
      </c>
      <c r="T7" s="34"/>
      <c r="U7" s="32">
        <f>C7/E7</f>
        <v>0.32746217675574035</v>
      </c>
      <c r="V7" s="32">
        <f t="shared" si="2"/>
        <v>0.6725378232442597</v>
      </c>
      <c r="W7" s="34"/>
      <c r="X7" s="28" t="s">
        <v>3</v>
      </c>
      <c r="Y7" s="29">
        <f t="shared" ref="Y7:Z7" si="4">C8+C16</f>
        <v>35478</v>
      </c>
      <c r="Z7" s="29">
        <f t="shared" si="4"/>
        <v>264395</v>
      </c>
      <c r="AA7" s="29">
        <f t="shared" si="0"/>
        <v>299873</v>
      </c>
      <c r="AB7" s="34"/>
      <c r="AC7" s="32">
        <f>Y7/Y10</f>
        <v>9.2509634790589976E-2</v>
      </c>
      <c r="AD7" s="32">
        <f>Z7/Z10</f>
        <v>0.22781968816375064</v>
      </c>
      <c r="AE7" s="32">
        <f>AA7/AA10</f>
        <v>0.19421184922000634</v>
      </c>
      <c r="AG7" s="32">
        <f>Y7/AA10</f>
        <v>2.2977220312023372E-2</v>
      </c>
      <c r="AH7" s="32">
        <f>Z7/AA10</f>
        <v>0.17123462890798297</v>
      </c>
      <c r="AJ7" s="32">
        <f t="shared" si="1"/>
        <v>0.11831008460248171</v>
      </c>
      <c r="AK7" s="32">
        <f t="shared" si="3"/>
        <v>0.88168991539751829</v>
      </c>
    </row>
    <row r="8" spans="1:37">
      <c r="A8" s="28" t="s">
        <v>7</v>
      </c>
      <c r="B8" s="28" t="s">
        <v>3</v>
      </c>
      <c r="C8" s="29">
        <v>26702</v>
      </c>
      <c r="D8" s="29">
        <v>211476</v>
      </c>
      <c r="E8" s="29">
        <v>238178</v>
      </c>
      <c r="F8" s="36"/>
      <c r="G8" s="290">
        <f>C8/C12</f>
        <v>8.7850553384131502E-2</v>
      </c>
      <c r="H8" s="32">
        <f>D8/D12</f>
        <v>0.23603997173895816</v>
      </c>
      <c r="I8" s="32">
        <f>E8/E12</f>
        <v>0.19850135138401226</v>
      </c>
      <c r="J8" s="24"/>
      <c r="K8" s="32">
        <f>C8/C20</f>
        <v>6.9626029318967636E-2</v>
      </c>
      <c r="L8" s="32">
        <f>D8/D20</f>
        <v>0.18222128396572301</v>
      </c>
      <c r="M8" s="32">
        <f>E8/E20</f>
        <v>0.15425526747497331</v>
      </c>
      <c r="N8" s="34"/>
      <c r="O8" s="32">
        <f>C8/E12</f>
        <v>2.2253873509122987E-2</v>
      </c>
      <c r="P8" s="32">
        <f>D8/E12</f>
        <v>0.17624747787488926</v>
      </c>
      <c r="Q8" s="34"/>
      <c r="R8" s="32">
        <f>C8/E20</f>
        <v>1.7293470228638821E-2</v>
      </c>
      <c r="S8" s="32">
        <f>D8/E20</f>
        <v>0.13696179724633448</v>
      </c>
      <c r="T8" s="34"/>
      <c r="U8" s="32">
        <f>C8/E8</f>
        <v>0.11210943076186718</v>
      </c>
      <c r="V8" s="32">
        <f t="shared" si="2"/>
        <v>0.88789056923813281</v>
      </c>
      <c r="W8" s="34"/>
      <c r="X8" s="28" t="s">
        <v>916</v>
      </c>
      <c r="Y8" s="29">
        <f t="shared" ref="Y8:Z8" si="5">C9+C17</f>
        <v>27540</v>
      </c>
      <c r="Z8" s="29">
        <f t="shared" si="5"/>
        <v>124973</v>
      </c>
      <c r="AA8" s="29">
        <f t="shared" si="0"/>
        <v>152513</v>
      </c>
      <c r="AB8" s="34"/>
      <c r="AC8" s="32">
        <f>Y8/Y10</f>
        <v>7.1811132029225094E-2</v>
      </c>
      <c r="AD8" s="32">
        <f>Z8/Z10</f>
        <v>0.10768475156068916</v>
      </c>
      <c r="AE8" s="32">
        <f>AA8/AA10</f>
        <v>9.8774587108845499E-2</v>
      </c>
      <c r="AG8" s="32">
        <f>Y8/AA10</f>
        <v>1.7836198415725906E-2</v>
      </c>
      <c r="AH8" s="32">
        <f>Z8/AA10</f>
        <v>8.093838869311959E-2</v>
      </c>
      <c r="AJ8" s="32">
        <f t="shared" si="1"/>
        <v>0.18057477067528668</v>
      </c>
      <c r="AK8" s="32">
        <f t="shared" si="3"/>
        <v>0.81942522932471329</v>
      </c>
    </row>
    <row r="9" spans="1:37">
      <c r="A9" s="28" t="s">
        <v>7</v>
      </c>
      <c r="B9" s="28" t="s">
        <v>916</v>
      </c>
      <c r="C9" s="29">
        <v>20646</v>
      </c>
      <c r="D9" s="64">
        <v>95746</v>
      </c>
      <c r="E9" s="29">
        <v>116392</v>
      </c>
      <c r="F9" s="36"/>
      <c r="G9" s="290">
        <f>C9/C12</f>
        <v>6.7926092621106243E-2</v>
      </c>
      <c r="H9" s="32">
        <f>D9/D12</f>
        <v>0.10686736619814205</v>
      </c>
      <c r="I9" s="32">
        <f>E9/E12</f>
        <v>9.700295279281862E-2</v>
      </c>
      <c r="J9" s="24"/>
      <c r="K9" s="32">
        <f>C9/C20</f>
        <v>5.3834881331713193E-2</v>
      </c>
      <c r="L9" s="32">
        <f>D9/D20</f>
        <v>8.2500893976536885E-2</v>
      </c>
      <c r="M9" s="32">
        <f>E9/E20</f>
        <v>7.5380929774988004E-2</v>
      </c>
      <c r="N9" s="34"/>
      <c r="O9" s="32">
        <f>C9/E12</f>
        <v>1.7206706331711227E-2</v>
      </c>
      <c r="P9" s="32">
        <f>D9/E12</f>
        <v>7.979624646110739E-2</v>
      </c>
      <c r="Q9" s="34"/>
      <c r="R9" s="32">
        <f>C9/E20</f>
        <v>1.3371319988782753E-2</v>
      </c>
      <c r="S9" s="32">
        <f>D9/E20</f>
        <v>6.2009609786205247E-2</v>
      </c>
      <c r="T9" s="34"/>
      <c r="U9" s="32">
        <f>C9/E9</f>
        <v>0.17738332531445461</v>
      </c>
      <c r="V9" s="32">
        <f t="shared" si="2"/>
        <v>0.82261667468554545</v>
      </c>
      <c r="W9" s="34"/>
      <c r="X9" s="28" t="s">
        <v>4</v>
      </c>
      <c r="Y9" s="29">
        <f t="shared" ref="Y9" si="6">C10+C18</f>
        <v>4377</v>
      </c>
      <c r="Z9" s="29">
        <f>D10+D18+D11</f>
        <v>148038</v>
      </c>
      <c r="AA9" s="29">
        <f t="shared" si="0"/>
        <v>152415</v>
      </c>
      <c r="AB9" s="34"/>
      <c r="AC9" s="32">
        <f>Y9/Y10</f>
        <v>1.1413120003337628E-2</v>
      </c>
      <c r="AD9" s="32">
        <f>Z9/Z10</f>
        <v>0.1275590347638394</v>
      </c>
      <c r="AE9" s="32">
        <f>AA9/AA10</f>
        <v>9.8711117702718371E-2</v>
      </c>
      <c r="AG9" s="32">
        <f>Y9/AA10</f>
        <v>2.8347509246780061E-3</v>
      </c>
      <c r="AH9" s="32">
        <f>Z9/AA10</f>
        <v>9.5876366778040359E-2</v>
      </c>
      <c r="AJ9" s="32">
        <f t="shared" si="1"/>
        <v>2.8717645900993998E-2</v>
      </c>
      <c r="AK9" s="32">
        <f t="shared" si="3"/>
        <v>0.97128235409900598</v>
      </c>
    </row>
    <row r="10" spans="1:37">
      <c r="A10" s="28" t="s">
        <v>7</v>
      </c>
      <c r="B10" s="28" t="s">
        <v>879</v>
      </c>
      <c r="C10" s="64">
        <v>2961</v>
      </c>
      <c r="D10" s="64">
        <v>114397</v>
      </c>
      <c r="E10" s="29">
        <v>117358</v>
      </c>
      <c r="F10" s="36"/>
      <c r="G10" s="32">
        <f>C10/C12</f>
        <v>9.7417979391211662E-3</v>
      </c>
      <c r="H10" s="32">
        <f>D10/D12</f>
        <v>0.12768477107105108</v>
      </c>
      <c r="I10" s="32">
        <f>E10/E12</f>
        <v>9.7808032629902467E-2</v>
      </c>
      <c r="J10" s="24"/>
      <c r="K10" s="32">
        <f>C10/C20</f>
        <v>7.7208700776519798E-3</v>
      </c>
      <c r="L10" s="32">
        <f>D10/D20</f>
        <v>9.857179170131275E-2</v>
      </c>
      <c r="M10" s="32">
        <f>E10/E20</f>
        <v>7.6006556778241127E-2</v>
      </c>
      <c r="N10" s="34"/>
      <c r="O10" s="32">
        <f>C10/E12</f>
        <v>2.46774471801787E-3</v>
      </c>
      <c r="P10" s="32">
        <f>D10/E12</f>
        <v>9.5340287911884591E-2</v>
      </c>
      <c r="Q10" s="34"/>
      <c r="R10" s="32">
        <f>C10/E20</f>
        <v>1.9176827708411186E-3</v>
      </c>
      <c r="S10" s="32">
        <f>D10/E20</f>
        <v>7.408887400740001E-2</v>
      </c>
      <c r="T10" s="34"/>
      <c r="U10" s="32">
        <f>C10/E10</f>
        <v>2.5230491317166277E-2</v>
      </c>
      <c r="V10" s="32">
        <f t="shared" si="2"/>
        <v>0.97476950868283374</v>
      </c>
      <c r="W10" s="34"/>
      <c r="X10" s="30" t="s">
        <v>885</v>
      </c>
      <c r="Y10" s="31">
        <f>SUM(Y4:Y9)</f>
        <v>383506</v>
      </c>
      <c r="Z10" s="31">
        <f>SUM(Z4:Z9)</f>
        <v>1160545</v>
      </c>
      <c r="AA10" s="31">
        <f t="shared" si="0"/>
        <v>1544051</v>
      </c>
      <c r="AB10" s="35"/>
      <c r="AC10" s="38"/>
      <c r="AD10" s="38"/>
      <c r="AG10" s="33">
        <f>Y10/AA10</f>
        <v>0.24837651087949816</v>
      </c>
      <c r="AH10" s="33">
        <f>Z10/AA10</f>
        <v>0.75162348912050181</v>
      </c>
      <c r="AI10" s="25"/>
      <c r="AJ10" s="33">
        <f t="shared" si="1"/>
        <v>0.24837651087949816</v>
      </c>
      <c r="AK10" s="33">
        <f t="shared" si="3"/>
        <v>0.75162348912050181</v>
      </c>
    </row>
    <row r="11" spans="1:37">
      <c r="A11" s="28" t="s">
        <v>7</v>
      </c>
      <c r="B11" s="28" t="s">
        <v>880</v>
      </c>
      <c r="C11" s="28" t="s">
        <v>1000</v>
      </c>
      <c r="D11" s="29">
        <v>6364</v>
      </c>
      <c r="E11" s="29">
        <v>6364</v>
      </c>
      <c r="F11" s="36"/>
      <c r="G11" s="28" t="s">
        <v>1000</v>
      </c>
      <c r="H11" s="32">
        <f>D11/D12</f>
        <v>7.1032097266201825E-3</v>
      </c>
      <c r="I11" s="32">
        <f>E11/E12</f>
        <v>5.3038592993805223E-3</v>
      </c>
      <c r="J11" s="24"/>
      <c r="K11" s="28" t="s">
        <v>1000</v>
      </c>
      <c r="L11" s="32">
        <f>D11/D20</f>
        <v>5.4836305356535074E-3</v>
      </c>
      <c r="M11" s="32">
        <f>E11/E20</f>
        <v>4.1216255162556158E-3</v>
      </c>
      <c r="N11" s="34"/>
      <c r="O11" s="28" t="s">
        <v>1000</v>
      </c>
      <c r="P11" s="32">
        <f>D11/E12</f>
        <v>5.3038592993805223E-3</v>
      </c>
      <c r="Q11" s="34"/>
      <c r="R11" s="28" t="s">
        <v>1000</v>
      </c>
      <c r="S11" s="32">
        <f>D11/E20</f>
        <v>4.1216255162556158E-3</v>
      </c>
      <c r="T11" s="34"/>
      <c r="U11" s="28" t="s">
        <v>1000</v>
      </c>
      <c r="V11" s="32">
        <f t="shared" si="2"/>
        <v>1</v>
      </c>
      <c r="W11" s="34"/>
    </row>
    <row r="12" spans="1:37">
      <c r="A12" s="30" t="s">
        <v>885</v>
      </c>
      <c r="B12" s="28"/>
      <c r="C12" s="31">
        <v>303948</v>
      </c>
      <c r="D12" s="31">
        <v>895933</v>
      </c>
      <c r="E12" s="31">
        <v>1199881</v>
      </c>
      <c r="F12" s="37"/>
      <c r="G12" s="24"/>
      <c r="H12" s="24"/>
      <c r="I12" s="24"/>
      <c r="J12" s="24"/>
      <c r="K12" s="33">
        <f>C12/C20</f>
        <v>0.79255083362450651</v>
      </c>
      <c r="L12" s="33">
        <f>D12/D20</f>
        <v>0.77199333071961884</v>
      </c>
      <c r="M12" s="33">
        <f>E12/E20</f>
        <v>0.77709933156352995</v>
      </c>
      <c r="N12" s="35"/>
      <c r="O12" s="24"/>
      <c r="P12" s="24"/>
      <c r="Q12" s="35"/>
      <c r="R12" s="33">
        <f>C12/E20</f>
        <v>0.19685101075029257</v>
      </c>
      <c r="S12" s="33">
        <f>D12/E20</f>
        <v>0.58024832081323741</v>
      </c>
      <c r="T12" s="35"/>
      <c r="U12" s="33">
        <f t="shared" ref="U12:U20" si="7">C12/E12</f>
        <v>0.25331512041610793</v>
      </c>
      <c r="V12" s="33">
        <f t="shared" si="2"/>
        <v>0.74668487958389207</v>
      </c>
      <c r="W12" s="35"/>
      <c r="AC12" s="23" t="s">
        <v>887</v>
      </c>
      <c r="AG12" s="23" t="s">
        <v>887</v>
      </c>
      <c r="AJ12" s="23" t="s">
        <v>993</v>
      </c>
    </row>
    <row r="13" spans="1:37">
      <c r="A13" s="28" t="s">
        <v>723</v>
      </c>
      <c r="B13" s="28" t="s">
        <v>0</v>
      </c>
      <c r="C13" s="29">
        <v>32368</v>
      </c>
      <c r="D13" s="29">
        <v>52938</v>
      </c>
      <c r="E13" s="29">
        <v>85306</v>
      </c>
      <c r="F13" s="36"/>
      <c r="G13" s="32">
        <f>C13/C19</f>
        <v>0.40684783428442145</v>
      </c>
      <c r="H13" s="32">
        <f>D13/D19</f>
        <v>0.200058954242438</v>
      </c>
      <c r="I13" s="32">
        <f>E13/E19</f>
        <v>0.24786006915187261</v>
      </c>
      <c r="J13" s="24"/>
      <c r="K13" s="32">
        <f>C13/C20</f>
        <v>8.4400244063978141E-2</v>
      </c>
      <c r="L13" s="32">
        <f>D13/D20</f>
        <v>4.5614775816534475E-2</v>
      </c>
      <c r="M13" s="32">
        <f>E13/E20</f>
        <v>5.5248175092662097E-2</v>
      </c>
      <c r="N13" s="34"/>
      <c r="O13" s="32">
        <f>C13/E19</f>
        <v>9.4046546764680244E-2</v>
      </c>
      <c r="P13" s="32">
        <f>D13/E19</f>
        <v>0.15381352238719237</v>
      </c>
      <c r="Q13" s="34"/>
      <c r="R13" s="32">
        <f>C13/E20</f>
        <v>2.0963038137988964E-2</v>
      </c>
      <c r="S13" s="32">
        <f>D13/E20</f>
        <v>3.4285136954673126E-2</v>
      </c>
      <c r="T13" s="34"/>
      <c r="U13" s="32">
        <f t="shared" si="7"/>
        <v>0.37943403746512555</v>
      </c>
      <c r="V13" s="32">
        <f t="shared" si="2"/>
        <v>0.6205659625348745</v>
      </c>
      <c r="W13" s="34"/>
      <c r="X13" s="47" t="s">
        <v>1090</v>
      </c>
      <c r="AC13" s="23" t="s">
        <v>892</v>
      </c>
      <c r="AG13" s="23" t="s">
        <v>893</v>
      </c>
      <c r="AJ13" s="23" t="s">
        <v>890</v>
      </c>
    </row>
    <row r="14" spans="1:37">
      <c r="A14" s="28" t="s">
        <v>723</v>
      </c>
      <c r="B14" s="28" t="s">
        <v>1</v>
      </c>
      <c r="C14" s="29">
        <v>24760</v>
      </c>
      <c r="D14" s="29">
        <v>89837</v>
      </c>
      <c r="E14" s="29">
        <v>114597</v>
      </c>
      <c r="F14" s="36"/>
      <c r="G14" s="32">
        <f>C14/C19</f>
        <v>0.3112194876693733</v>
      </c>
      <c r="H14" s="32">
        <f>D14/D19</f>
        <v>0.3395046331987967</v>
      </c>
      <c r="I14" s="32">
        <f>E14/E19</f>
        <v>0.33296626667054074</v>
      </c>
      <c r="J14" s="24"/>
      <c r="K14" s="32">
        <f>C14/C20</f>
        <v>6.4562223276819652E-2</v>
      </c>
      <c r="L14" s="32">
        <f>D14/D20</f>
        <v>7.740932062091517E-2</v>
      </c>
      <c r="M14" s="32">
        <f>E14/E20</f>
        <v>7.4218403407659464E-2</v>
      </c>
      <c r="N14" s="34"/>
      <c r="O14" s="32">
        <f>C14/E19</f>
        <v>7.1941191852863406E-2</v>
      </c>
      <c r="P14" s="32">
        <f>D14/E19</f>
        <v>0.26102507481767734</v>
      </c>
      <c r="Q14" s="34"/>
      <c r="R14" s="32">
        <f>C14/E20</f>
        <v>1.6035739752119586E-2</v>
      </c>
      <c r="S14" s="32">
        <f>D14/E20</f>
        <v>5.8182663655539875E-2</v>
      </c>
      <c r="T14" s="34"/>
      <c r="U14" s="32">
        <f t="shared" si="7"/>
        <v>0.21606150248261299</v>
      </c>
      <c r="V14" s="32">
        <f t="shared" si="2"/>
        <v>0.78393849751738698</v>
      </c>
      <c r="W14" s="34"/>
      <c r="X14" s="23" t="s">
        <v>1091</v>
      </c>
      <c r="AC14" s="23" t="s">
        <v>994</v>
      </c>
      <c r="AG14" s="23" t="s">
        <v>995</v>
      </c>
    </row>
    <row r="15" spans="1:37">
      <c r="A15" s="28" t="s">
        <v>723</v>
      </c>
      <c r="B15" s="28" t="s">
        <v>2</v>
      </c>
      <c r="C15" s="29">
        <v>5344</v>
      </c>
      <c r="D15" s="29">
        <v>12414</v>
      </c>
      <c r="E15" s="29">
        <v>17758</v>
      </c>
      <c r="F15" s="36"/>
      <c r="G15" s="32">
        <f>C15/C19</f>
        <v>6.7171120440433399E-2</v>
      </c>
      <c r="H15" s="32">
        <f>D15/D19</f>
        <v>4.6913972155457805E-2</v>
      </c>
      <c r="I15" s="32">
        <f>E15/E19</f>
        <v>5.1596594706104539E-2</v>
      </c>
      <c r="J15" s="24"/>
      <c r="K15" s="32">
        <f>C15/C20</f>
        <v>1.3934592939875777E-2</v>
      </c>
      <c r="L15" s="32">
        <f>D15/D20</f>
        <v>1.0696698533878479E-2</v>
      </c>
      <c r="M15" s="32">
        <f>E15/E20</f>
        <v>1.1500915449036333E-2</v>
      </c>
      <c r="N15" s="34"/>
      <c r="O15" s="32">
        <f>C15/E19</f>
        <v>1.5527210390214138E-2</v>
      </c>
      <c r="P15" s="32">
        <f>D15/E19</f>
        <v>3.60693843158904E-2</v>
      </c>
      <c r="Q15" s="34"/>
      <c r="R15" s="32">
        <f>C15/E20</f>
        <v>3.4610255749324341E-3</v>
      </c>
      <c r="S15" s="32">
        <f>D15/E20</f>
        <v>8.0398898741039001E-3</v>
      </c>
      <c r="T15" s="34"/>
      <c r="U15" s="32">
        <f t="shared" si="7"/>
        <v>0.30093478995382361</v>
      </c>
      <c r="V15" s="32">
        <f t="shared" si="2"/>
        <v>0.69906521004617639</v>
      </c>
      <c r="W15" s="34"/>
      <c r="AC15" s="23" t="s">
        <v>996</v>
      </c>
    </row>
    <row r="16" spans="1:37">
      <c r="A16" s="28" t="s">
        <v>723</v>
      </c>
      <c r="B16" s="28" t="s">
        <v>3</v>
      </c>
      <c r="C16" s="29">
        <v>8776</v>
      </c>
      <c r="D16" s="29">
        <v>52919</v>
      </c>
      <c r="E16" s="29">
        <v>61695</v>
      </c>
      <c r="F16" s="36"/>
      <c r="G16" s="32">
        <f>C16/C19</f>
        <v>0.11030945976520275</v>
      </c>
      <c r="H16" s="32">
        <f>D16/D19</f>
        <v>0.199987150998443</v>
      </c>
      <c r="I16" s="32">
        <f>E16/E19</f>
        <v>0.17925734375453992</v>
      </c>
      <c r="J16" s="24"/>
      <c r="K16" s="32">
        <f>C16/C20</f>
        <v>2.2883605471622347E-2</v>
      </c>
      <c r="L16" s="32">
        <f>D16/D20</f>
        <v>4.5598404198027652E-2</v>
      </c>
      <c r="M16" s="32">
        <f>E16/E20</f>
        <v>3.9956581745033033E-2</v>
      </c>
      <c r="N16" s="34"/>
      <c r="O16" s="32">
        <f>C16/E19</f>
        <v>2.5499026643809746E-2</v>
      </c>
      <c r="P16" s="32">
        <f>D16/E19</f>
        <v>0.15375831711073015</v>
      </c>
      <c r="Q16" s="34"/>
      <c r="R16" s="32">
        <f>C16/E20</f>
        <v>5.6837500833845514E-3</v>
      </c>
      <c r="S16" s="32">
        <f>D16/E20</f>
        <v>3.4272831661648483E-2</v>
      </c>
      <c r="T16" s="34"/>
      <c r="U16" s="32">
        <f t="shared" si="7"/>
        <v>0.14224815625253262</v>
      </c>
      <c r="V16" s="32">
        <f t="shared" si="2"/>
        <v>0.85775184374746738</v>
      </c>
      <c r="W16" s="34"/>
    </row>
    <row r="17" spans="1:38">
      <c r="A17" s="28" t="s">
        <v>723</v>
      </c>
      <c r="B17" s="28" t="s">
        <v>916</v>
      </c>
      <c r="C17" s="29">
        <v>6894</v>
      </c>
      <c r="D17" s="29">
        <v>29227</v>
      </c>
      <c r="E17" s="29">
        <v>36121</v>
      </c>
      <c r="F17" s="36"/>
      <c r="G17" s="32">
        <f>C17/C19</f>
        <v>8.6653762035244733E-2</v>
      </c>
      <c r="H17" s="32">
        <f>D17/D19</f>
        <v>0.11045228485480628</v>
      </c>
      <c r="I17" s="32">
        <f>E17/E19</f>
        <v>0.10495104163640062</v>
      </c>
      <c r="J17" s="24"/>
      <c r="K17" s="32">
        <f>C17/C20</f>
        <v>1.7976250697511905E-2</v>
      </c>
      <c r="L17" s="32">
        <f>D17/D20</f>
        <v>2.5183857584152272E-2</v>
      </c>
      <c r="M17" s="32">
        <f>E17/E20</f>
        <v>2.3393657333857495E-2</v>
      </c>
      <c r="N17" s="34"/>
      <c r="O17" s="32">
        <f>C17/E19</f>
        <v>2.0030798733184182E-2</v>
      </c>
      <c r="P17" s="32">
        <f>D17/E19</f>
        <v>8.4920242903216439E-2</v>
      </c>
      <c r="Q17" s="34"/>
      <c r="R17" s="32">
        <f>C17/E20</f>
        <v>4.4648784269431512E-3</v>
      </c>
      <c r="S17" s="32">
        <f>D17/E20</f>
        <v>1.8928778906914343E-2</v>
      </c>
      <c r="T17" s="34"/>
      <c r="U17" s="32">
        <f t="shared" si="7"/>
        <v>0.19085850336369425</v>
      </c>
      <c r="V17" s="32">
        <f t="shared" si="2"/>
        <v>0.80914149663630575</v>
      </c>
      <c r="W17" s="34"/>
      <c r="AB17" s="258"/>
      <c r="AC17" s="257" t="s">
        <v>991</v>
      </c>
      <c r="AD17" s="257" t="s">
        <v>992</v>
      </c>
      <c r="AE17" s="257" t="s">
        <v>881</v>
      </c>
      <c r="AF17" s="259"/>
      <c r="AG17" s="257" t="s">
        <v>991</v>
      </c>
      <c r="AH17" s="257" t="s">
        <v>992</v>
      </c>
      <c r="AI17" s="259"/>
      <c r="AJ17" s="257" t="s">
        <v>991</v>
      </c>
      <c r="AK17" s="257" t="s">
        <v>992</v>
      </c>
      <c r="AL17" s="259"/>
    </row>
    <row r="18" spans="1:38">
      <c r="A18" s="28" t="s">
        <v>723</v>
      </c>
      <c r="B18" s="28" t="s">
        <v>4</v>
      </c>
      <c r="C18" s="29">
        <v>1416</v>
      </c>
      <c r="D18" s="29">
        <v>27277</v>
      </c>
      <c r="E18" s="29">
        <v>28693</v>
      </c>
      <c r="F18" s="36"/>
      <c r="G18" s="32">
        <f>C18/C19</f>
        <v>1.7798335805324417E-2</v>
      </c>
      <c r="H18" s="32">
        <f>D18/D19</f>
        <v>0.1030830045500582</v>
      </c>
      <c r="I18" s="32">
        <f>E18/E19</f>
        <v>8.33686840805416E-2</v>
      </c>
      <c r="J18" s="24"/>
      <c r="K18" s="32">
        <f>C18/C20</f>
        <v>3.6922499256856478E-3</v>
      </c>
      <c r="L18" s="32">
        <f>D18/D20</f>
        <v>2.3503612526873149E-2</v>
      </c>
      <c r="M18" s="32">
        <f>E18/E20</f>
        <v>1.8582935408221618E-2</v>
      </c>
      <c r="N18" s="34"/>
      <c r="O18" s="32">
        <f>C18/E19</f>
        <v>4.1142458668681171E-3</v>
      </c>
      <c r="P18" s="32">
        <f>D18/E19</f>
        <v>7.9254438213673478E-2</v>
      </c>
      <c r="Q18" s="34"/>
      <c r="R18" s="32">
        <f>C18/E20</f>
        <v>9.1706815383688751E-4</v>
      </c>
      <c r="S18" s="32">
        <f>D18/E20</f>
        <v>1.7665867254384734E-2</v>
      </c>
      <c r="T18" s="34"/>
      <c r="U18" s="32">
        <f t="shared" si="7"/>
        <v>4.9350015683267696E-2</v>
      </c>
      <c r="V18" s="32">
        <f t="shared" si="2"/>
        <v>0.95064998431673231</v>
      </c>
      <c r="W18" s="34"/>
      <c r="AB18" s="265"/>
      <c r="AC18" s="263">
        <f>Y28/Y34</f>
        <v>0.55157193131876681</v>
      </c>
      <c r="AD18" s="263">
        <f>Z28/Z34</f>
        <v>0.21501108925261855</v>
      </c>
      <c r="AE18" s="263">
        <f>AA28/AA34</f>
        <v>0.30042067698091257</v>
      </c>
      <c r="AF18" s="259"/>
      <c r="AG18" s="263">
        <f>Y28/AA34</f>
        <v>0.13997329863815769</v>
      </c>
      <c r="AH18" s="263">
        <f>Z28/AA34</f>
        <v>0.16044737834275491</v>
      </c>
      <c r="AI18" s="259"/>
      <c r="AJ18" s="263">
        <f t="shared" ref="AJ18:AJ24" si="8">Y28/AA28</f>
        <v>0.4659243166776133</v>
      </c>
      <c r="AK18" s="263">
        <f t="shared" ref="AK18:AK24" si="9">Z28/AA28</f>
        <v>0.53407568332238675</v>
      </c>
      <c r="AL18" s="259"/>
    </row>
    <row r="19" spans="1:38">
      <c r="A19" s="30" t="s">
        <v>885</v>
      </c>
      <c r="B19" s="28"/>
      <c r="C19" s="31">
        <v>79558</v>
      </c>
      <c r="D19" s="31">
        <v>264612</v>
      </c>
      <c r="E19" s="31">
        <v>344170</v>
      </c>
      <c r="F19" s="37"/>
      <c r="G19" s="24"/>
      <c r="H19" s="26"/>
      <c r="I19" s="26"/>
      <c r="J19" s="26"/>
      <c r="K19" s="33">
        <f>C19/C20</f>
        <v>0.20744916637549346</v>
      </c>
      <c r="L19" s="33">
        <f>D19/D20</f>
        <v>0.22800666928038121</v>
      </c>
      <c r="M19" s="33">
        <f>E19/E20</f>
        <v>0.22290066843647005</v>
      </c>
      <c r="N19" s="35"/>
      <c r="O19" s="24"/>
      <c r="P19" s="26"/>
      <c r="Q19" s="35"/>
      <c r="R19" s="33">
        <f>C19/E20</f>
        <v>5.1525500129205579E-2</v>
      </c>
      <c r="S19" s="33">
        <f>D19/E20</f>
        <v>0.17137516830726446</v>
      </c>
      <c r="T19" s="35"/>
      <c r="U19" s="33">
        <f t="shared" si="7"/>
        <v>0.23115902025161983</v>
      </c>
      <c r="V19" s="33">
        <f t="shared" si="2"/>
        <v>0.76884097974838017</v>
      </c>
      <c r="W19" s="35"/>
      <c r="AB19" s="265"/>
      <c r="AC19" s="263">
        <f>Y29/Y34</f>
        <v>0.19605779099449985</v>
      </c>
      <c r="AD19" s="263">
        <f>Z29/Z34</f>
        <v>0.28372214872778689</v>
      </c>
      <c r="AE19" s="263">
        <f>AA29/AA34</f>
        <v>0.26147542327244072</v>
      </c>
      <c r="AF19" s="259"/>
      <c r="AG19" s="263">
        <f>Y29/AA34</f>
        <v>4.9753901841228285E-2</v>
      </c>
      <c r="AH19" s="263">
        <f>Z29/AA34</f>
        <v>0.21172152143121242</v>
      </c>
      <c r="AI19" s="259"/>
      <c r="AJ19" s="263">
        <f t="shared" si="8"/>
        <v>0.19028137030449663</v>
      </c>
      <c r="AK19" s="263">
        <f t="shared" si="9"/>
        <v>0.80971862969550334</v>
      </c>
      <c r="AL19" s="259"/>
    </row>
    <row r="20" spans="1:38">
      <c r="A20" s="30" t="s">
        <v>886</v>
      </c>
      <c r="B20" s="28"/>
      <c r="C20" s="31">
        <v>383506</v>
      </c>
      <c r="D20" s="31">
        <v>1160545</v>
      </c>
      <c r="E20" s="31">
        <v>1544051</v>
      </c>
      <c r="F20" s="37"/>
      <c r="G20" s="259" t="s">
        <v>887</v>
      </c>
      <c r="H20" s="259"/>
      <c r="I20" s="259"/>
      <c r="J20" s="259"/>
      <c r="K20" s="259"/>
      <c r="L20" s="259"/>
      <c r="M20" s="259"/>
      <c r="N20" s="259"/>
      <c r="O20" s="259" t="s">
        <v>887</v>
      </c>
      <c r="P20" s="259"/>
      <c r="Q20" s="259"/>
      <c r="R20" s="259"/>
      <c r="S20" s="259"/>
      <c r="T20" s="259"/>
      <c r="U20" s="33">
        <f t="shared" si="7"/>
        <v>0.24837651087949816</v>
      </c>
      <c r="V20" s="33">
        <f t="shared" si="2"/>
        <v>0.75162348912050181</v>
      </c>
      <c r="W20" s="259"/>
      <c r="AB20" s="265"/>
      <c r="AC20" s="263">
        <f>Y30/Y34</f>
        <v>6.5305546318204552E-2</v>
      </c>
      <c r="AD20" s="263">
        <f>Z30/Z34</f>
        <v>4.8390797303432216E-2</v>
      </c>
      <c r="AE20" s="263">
        <f>AA30/AA34</f>
        <v>5.2683280442618483E-2</v>
      </c>
      <c r="AF20" s="259"/>
      <c r="AG20" s="263">
        <f>Y30/AA34</f>
        <v>1.6572693820134331E-2</v>
      </c>
      <c r="AH20" s="263">
        <f>Z30/AA34</f>
        <v>3.6110586622484148E-2</v>
      </c>
      <c r="AI20" s="259"/>
      <c r="AJ20" s="263">
        <f t="shared" si="8"/>
        <v>0.31457216940363009</v>
      </c>
      <c r="AK20" s="263">
        <f t="shared" si="9"/>
        <v>0.68542783059636991</v>
      </c>
      <c r="AL20" s="259"/>
    </row>
    <row r="21" spans="1:38">
      <c r="G21" s="259" t="s">
        <v>888</v>
      </c>
      <c r="H21" s="259"/>
      <c r="I21" s="259"/>
      <c r="J21" s="259"/>
      <c r="K21" s="259" t="s">
        <v>887</v>
      </c>
      <c r="L21" s="259"/>
      <c r="M21" s="259"/>
      <c r="N21" s="259"/>
      <c r="O21" s="259" t="s">
        <v>888</v>
      </c>
      <c r="P21" s="259"/>
      <c r="Q21" s="259"/>
      <c r="R21" s="259" t="s">
        <v>887</v>
      </c>
      <c r="S21" s="259"/>
      <c r="T21" s="259"/>
      <c r="U21" s="259"/>
      <c r="V21" s="259"/>
      <c r="W21" s="259"/>
      <c r="AB21" s="265"/>
      <c r="AC21" s="263">
        <f>Y31/Y34</f>
        <v>9.8229857723528616E-2</v>
      </c>
      <c r="AD21" s="263">
        <f>Z31/Z34</f>
        <v>0.22435762880374382</v>
      </c>
      <c r="AE21" s="263">
        <f>AA31/AA34</f>
        <v>0.19234998090591565</v>
      </c>
      <c r="AF21" s="259"/>
      <c r="AG21" s="263">
        <f>Y31/AA34</f>
        <v>2.4927949428907775E-2</v>
      </c>
      <c r="AH21" s="263">
        <f>Z31/AA34</f>
        <v>0.16742203147700788</v>
      </c>
      <c r="AI21" s="259"/>
      <c r="AJ21" s="263">
        <f t="shared" si="8"/>
        <v>0.12959683859340132</v>
      </c>
      <c r="AK21" s="263">
        <f t="shared" si="9"/>
        <v>0.87040316140659868</v>
      </c>
      <c r="AL21" s="259"/>
    </row>
    <row r="22" spans="1:38">
      <c r="G22" s="259" t="s">
        <v>1030</v>
      </c>
      <c r="H22" s="259"/>
      <c r="I22" s="259"/>
      <c r="J22" s="259"/>
      <c r="K22" s="259" t="s">
        <v>889</v>
      </c>
      <c r="L22" s="259"/>
      <c r="M22" s="259"/>
      <c r="N22" s="259"/>
      <c r="O22" s="259" t="s">
        <v>1024</v>
      </c>
      <c r="P22" s="259"/>
      <c r="Q22" s="259"/>
      <c r="R22" s="259" t="s">
        <v>889</v>
      </c>
      <c r="S22" s="259"/>
      <c r="T22" s="259"/>
      <c r="U22" s="259" t="s">
        <v>1015</v>
      </c>
      <c r="V22" s="259"/>
      <c r="W22" s="259"/>
      <c r="AB22" s="265"/>
      <c r="AC22" s="263">
        <f>Y32/Y34</f>
        <v>7.4475644095897256E-2</v>
      </c>
      <c r="AD22" s="263">
        <f>Z32/Z34</f>
        <v>9.9594180542470295E-2</v>
      </c>
      <c r="AE22" s="263">
        <f>AA32/AA34</f>
        <v>9.321980903487144E-2</v>
      </c>
      <c r="AF22" s="259"/>
      <c r="AG22" s="263">
        <f>Y32/AA34</f>
        <v>1.8899804323580679E-2</v>
      </c>
      <c r="AH22" s="263">
        <f>Z32/AA34</f>
        <v>7.4320004711290771E-2</v>
      </c>
      <c r="AI22" s="259"/>
      <c r="AJ22" s="263">
        <f t="shared" si="8"/>
        <v>0.20274450805311867</v>
      </c>
      <c r="AK22" s="263">
        <f t="shared" si="9"/>
        <v>0.79725549194688128</v>
      </c>
      <c r="AL22" s="259"/>
    </row>
    <row r="23" spans="1:38">
      <c r="G23" s="259" t="s">
        <v>1032</v>
      </c>
      <c r="H23" s="259"/>
      <c r="I23" s="259"/>
      <c r="J23" s="259"/>
      <c r="K23" s="259" t="s">
        <v>1030</v>
      </c>
      <c r="L23" s="259"/>
      <c r="M23" s="259"/>
      <c r="N23" s="259"/>
      <c r="O23" s="259" t="s">
        <v>908</v>
      </c>
      <c r="P23" s="259"/>
      <c r="Q23" s="259"/>
      <c r="R23" s="259" t="s">
        <v>1024</v>
      </c>
      <c r="S23" s="259"/>
      <c r="T23" s="259"/>
      <c r="U23" s="259" t="s">
        <v>890</v>
      </c>
      <c r="V23" s="259"/>
      <c r="W23" s="259"/>
      <c r="AB23" s="265"/>
      <c r="AC23" s="263">
        <f>Y33/Y34</f>
        <v>1.4359229549102967E-2</v>
      </c>
      <c r="AD23" s="263">
        <f>Z33/Z34</f>
        <v>0.1289241553699482</v>
      </c>
      <c r="AE23" s="263">
        <f>AA33/AA34</f>
        <v>9.985082936324112E-2</v>
      </c>
      <c r="AF23" s="259"/>
      <c r="AG23" s="263">
        <f>Y33/AA34</f>
        <v>3.6439648425997825E-3</v>
      </c>
      <c r="AH23" s="263">
        <f>Z33/AA34</f>
        <v>9.6206864520641339E-2</v>
      </c>
      <c r="AI23" s="259"/>
      <c r="AJ23" s="263">
        <f t="shared" si="8"/>
        <v>3.6494086887787672E-2</v>
      </c>
      <c r="AK23" s="263">
        <f t="shared" si="9"/>
        <v>0.96350591311221234</v>
      </c>
      <c r="AL23" s="259"/>
    </row>
    <row r="24" spans="1:38">
      <c r="A24" s="114" t="s">
        <v>1092</v>
      </c>
      <c r="G24" s="259"/>
      <c r="H24" s="259"/>
      <c r="I24" s="259"/>
      <c r="J24" s="259"/>
      <c r="K24" s="259" t="s">
        <v>1032</v>
      </c>
      <c r="L24" s="259"/>
      <c r="M24" s="259"/>
      <c r="N24" s="259"/>
      <c r="O24" s="259"/>
      <c r="P24" s="259"/>
      <c r="Q24" s="259"/>
      <c r="R24" s="259" t="s">
        <v>908</v>
      </c>
      <c r="S24" s="259"/>
      <c r="T24" s="259"/>
      <c r="U24" s="259" t="s">
        <v>891</v>
      </c>
      <c r="V24" s="259"/>
      <c r="W24" s="259"/>
      <c r="AB24" s="270"/>
      <c r="AC24" s="272"/>
      <c r="AD24" s="272"/>
      <c r="AE24" s="259"/>
      <c r="AF24" s="259"/>
      <c r="AG24" s="269">
        <f>Y34/AA34</f>
        <v>0.25377161289460853</v>
      </c>
      <c r="AH24" s="269">
        <f>Z34/AA34</f>
        <v>0.74622838710539141</v>
      </c>
      <c r="AI24" s="273"/>
      <c r="AJ24" s="269">
        <f t="shared" si="8"/>
        <v>0.25377161289460853</v>
      </c>
      <c r="AK24" s="269">
        <f t="shared" si="9"/>
        <v>0.74622838710539141</v>
      </c>
      <c r="AL24" s="259"/>
    </row>
    <row r="25" spans="1:38">
      <c r="A25" s="114" t="s">
        <v>1093</v>
      </c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</row>
    <row r="26" spans="1:38"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</row>
    <row r="27" spans="1:38" s="259" customFormat="1">
      <c r="A27" s="257" t="s">
        <v>998</v>
      </c>
      <c r="B27" s="257" t="s">
        <v>1033</v>
      </c>
      <c r="C27" s="257" t="s">
        <v>991</v>
      </c>
      <c r="D27" s="257" t="s">
        <v>992</v>
      </c>
      <c r="E27" s="257" t="s">
        <v>881</v>
      </c>
      <c r="F27" s="258"/>
      <c r="G27" s="257" t="s">
        <v>991</v>
      </c>
      <c r="H27" s="257" t="s">
        <v>992</v>
      </c>
      <c r="I27" s="257" t="s">
        <v>881</v>
      </c>
      <c r="J27" s="258"/>
      <c r="K27" s="257" t="s">
        <v>991</v>
      </c>
      <c r="L27" s="257" t="s">
        <v>992</v>
      </c>
      <c r="M27" s="257" t="s">
        <v>881</v>
      </c>
      <c r="N27" s="258"/>
      <c r="O27" s="257" t="s">
        <v>991</v>
      </c>
      <c r="P27" s="257" t="s">
        <v>992</v>
      </c>
      <c r="Q27" s="258"/>
      <c r="R27" s="257" t="s">
        <v>991</v>
      </c>
      <c r="S27" s="257" t="s">
        <v>992</v>
      </c>
      <c r="T27" s="258"/>
      <c r="U27" s="257" t="s">
        <v>991</v>
      </c>
      <c r="V27" s="257" t="s">
        <v>992</v>
      </c>
      <c r="W27" s="258"/>
      <c r="X27" s="257" t="s">
        <v>1033</v>
      </c>
      <c r="Y27" s="257" t="s">
        <v>991</v>
      </c>
      <c r="Z27" s="257" t="s">
        <v>992</v>
      </c>
      <c r="AA27" s="257" t="s">
        <v>881</v>
      </c>
    </row>
    <row r="28" spans="1:38" s="259" customFormat="1">
      <c r="A28" s="260" t="s">
        <v>7</v>
      </c>
      <c r="B28" s="260" t="s">
        <v>0</v>
      </c>
      <c r="C28" s="261">
        <v>195072</v>
      </c>
      <c r="D28" s="261">
        <v>208112</v>
      </c>
      <c r="E28" s="261">
        <f>C28+D28</f>
        <v>403184</v>
      </c>
      <c r="F28" s="262"/>
      <c r="G28" s="263">
        <f>C28/C36</f>
        <v>0.59260879471405792</v>
      </c>
      <c r="H28" s="263">
        <f>D28/D36</f>
        <v>0.21823070300629277</v>
      </c>
      <c r="I28" s="263">
        <f>E28/E36</f>
        <v>0.31429800874331937</v>
      </c>
      <c r="J28" s="264"/>
      <c r="K28" s="263">
        <f>C28/C44</f>
        <v>0.46669170719803632</v>
      </c>
      <c r="L28" s="263">
        <f>D28/D44</f>
        <v>0.16931816147839346</v>
      </c>
      <c r="M28" s="263">
        <f>E28/E44</f>
        <v>0.24478312580785583</v>
      </c>
      <c r="N28" s="265"/>
      <c r="O28" s="263">
        <f>C28/E36</f>
        <v>0.15206640432551091</v>
      </c>
      <c r="P28" s="263">
        <f>D28/E36</f>
        <v>0.16223160441780843</v>
      </c>
      <c r="Q28" s="265"/>
      <c r="R28" s="263">
        <f>C28/E44</f>
        <v>0.11843310726018406</v>
      </c>
      <c r="S28" s="263">
        <f>D28/E44</f>
        <v>0.12635001854767178</v>
      </c>
      <c r="T28" s="265"/>
      <c r="U28" s="263">
        <f>C28/E28</f>
        <v>0.48382872336203819</v>
      </c>
      <c r="V28" s="263">
        <f>D28/E28</f>
        <v>0.51617127663796181</v>
      </c>
      <c r="W28" s="265"/>
      <c r="X28" s="260" t="s">
        <v>0</v>
      </c>
      <c r="Y28" s="261">
        <v>230551</v>
      </c>
      <c r="Z28" s="261">
        <v>264274</v>
      </c>
      <c r="AA28" s="261">
        <f t="shared" ref="AA28:AA34" si="10">Y28+Z28</f>
        <v>494825</v>
      </c>
    </row>
    <row r="29" spans="1:38" s="259" customFormat="1">
      <c r="A29" s="260" t="s">
        <v>7</v>
      </c>
      <c r="B29" s="260" t="s">
        <v>1</v>
      </c>
      <c r="C29" s="261">
        <v>53992</v>
      </c>
      <c r="D29" s="261">
        <v>253707</v>
      </c>
      <c r="E29" s="261">
        <f t="shared" ref="E29:E44" si="11">C29+D29</f>
        <v>307699</v>
      </c>
      <c r="F29" s="262"/>
      <c r="G29" s="263">
        <f>C29/C36</f>
        <v>0.1640221766537556</v>
      </c>
      <c r="H29" s="263">
        <f>D29/D36</f>
        <v>0.26604259709972283</v>
      </c>
      <c r="I29" s="263">
        <f>E29/E36</f>
        <v>0.23986364288342449</v>
      </c>
      <c r="J29" s="264"/>
      <c r="K29" s="263">
        <f>C29/C44</f>
        <v>0.12917086334807854</v>
      </c>
      <c r="L29" s="263">
        <f>D29/D44</f>
        <v>0.20641386750499138</v>
      </c>
      <c r="M29" s="263">
        <f>E29/E44</f>
        <v>0.18681178575526666</v>
      </c>
      <c r="N29" s="265"/>
      <c r="O29" s="263">
        <f>C29/E36</f>
        <v>4.2088917437371767E-2</v>
      </c>
      <c r="P29" s="263">
        <f>D29/E36</f>
        <v>0.19777472544605273</v>
      </c>
      <c r="Q29" s="265"/>
      <c r="R29" s="263">
        <f>C29/E44</f>
        <v>3.2779898330830969E-2</v>
      </c>
      <c r="S29" s="263">
        <f>D29/E44</f>
        <v>0.15403188742443569</v>
      </c>
      <c r="T29" s="265"/>
      <c r="U29" s="263">
        <f>C29/E29</f>
        <v>0.17547018352350838</v>
      </c>
      <c r="V29" s="263">
        <f t="shared" ref="V29:V44" si="12">D29/E29</f>
        <v>0.82452981647649159</v>
      </c>
      <c r="W29" s="265"/>
      <c r="X29" s="260" t="s">
        <v>1</v>
      </c>
      <c r="Y29" s="261">
        <v>81950</v>
      </c>
      <c r="Z29" s="261">
        <v>348728</v>
      </c>
      <c r="AA29" s="261">
        <f t="shared" si="10"/>
        <v>430678</v>
      </c>
    </row>
    <row r="30" spans="1:38" s="259" customFormat="1">
      <c r="A30" s="260" t="s">
        <v>7</v>
      </c>
      <c r="B30" s="260" t="s">
        <v>5</v>
      </c>
      <c r="C30" s="260" t="s">
        <v>1000</v>
      </c>
      <c r="D30" s="261">
        <v>2340</v>
      </c>
      <c r="E30" s="261">
        <f>D30</f>
        <v>2340</v>
      </c>
      <c r="F30" s="262"/>
      <c r="G30" s="260" t="s">
        <v>1000</v>
      </c>
      <c r="H30" s="263">
        <f>D30/D36</f>
        <v>2.4537741458191989E-3</v>
      </c>
      <c r="I30" s="263">
        <f>E30/E36</f>
        <v>1.8241233294460277E-3</v>
      </c>
      <c r="J30" s="264"/>
      <c r="K30" s="260" t="s">
        <v>1000</v>
      </c>
      <c r="L30" s="263">
        <f>D30/D44</f>
        <v>1.9038041912981503E-3</v>
      </c>
      <c r="M30" s="263">
        <f>E30/E44</f>
        <v>1.4206727310369029E-3</v>
      </c>
      <c r="N30" s="265"/>
      <c r="O30" s="260" t="s">
        <v>1000</v>
      </c>
      <c r="P30" s="263">
        <f>D30/E36</f>
        <v>1.8241233294460277E-3</v>
      </c>
      <c r="Q30" s="265"/>
      <c r="R30" s="260" t="s">
        <v>1000</v>
      </c>
      <c r="S30" s="263">
        <f>D30/E44</f>
        <v>1.4206727310369029E-3</v>
      </c>
      <c r="T30" s="265"/>
      <c r="U30" s="260" t="s">
        <v>1000</v>
      </c>
      <c r="V30" s="263">
        <f t="shared" si="12"/>
        <v>1</v>
      </c>
      <c r="W30" s="265"/>
      <c r="X30" s="260" t="s">
        <v>2</v>
      </c>
      <c r="Y30" s="261">
        <v>27297</v>
      </c>
      <c r="Z30" s="261">
        <v>59478</v>
      </c>
      <c r="AA30" s="261">
        <f t="shared" si="10"/>
        <v>86775</v>
      </c>
    </row>
    <row r="31" spans="1:38" s="259" customFormat="1">
      <c r="A31" s="260" t="s">
        <v>7</v>
      </c>
      <c r="B31" s="260" t="s">
        <v>2</v>
      </c>
      <c r="C31" s="261">
        <v>21179</v>
      </c>
      <c r="D31" s="261">
        <v>47094</v>
      </c>
      <c r="E31" s="261">
        <f t="shared" si="11"/>
        <v>68273</v>
      </c>
      <c r="F31" s="262"/>
      <c r="G31" s="263">
        <f>C31/C36</f>
        <v>6.4339636971215919E-2</v>
      </c>
      <c r="H31" s="263">
        <f>D31/D36</f>
        <v>4.9383777616756129E-2</v>
      </c>
      <c r="I31" s="263">
        <f>E31/E36</f>
        <v>5.3221526526183185E-2</v>
      </c>
      <c r="J31" s="264"/>
      <c r="K31" s="263">
        <f>C31/C44</f>
        <v>5.066879750424054E-2</v>
      </c>
      <c r="L31" s="263">
        <f>D31/D44</f>
        <v>3.8315279737177389E-2</v>
      </c>
      <c r="M31" s="263">
        <f>E31/E44</f>
        <v>4.1450251865847207E-2</v>
      </c>
      <c r="N31" s="265"/>
      <c r="O31" s="263">
        <f>C31/E36</f>
        <v>1.6509875211255309E-2</v>
      </c>
      <c r="P31" s="263">
        <f>D31/E36</f>
        <v>3.671165131492788E-2</v>
      </c>
      <c r="Q31" s="265"/>
      <c r="R31" s="263">
        <f>C31/E44</f>
        <v>1.2858302466081439E-2</v>
      </c>
      <c r="S31" s="263">
        <f>D31/E44</f>
        <v>2.8591949399765771E-2</v>
      </c>
      <c r="T31" s="265"/>
      <c r="U31" s="263">
        <f>C31/E31</f>
        <v>0.31021047852005917</v>
      </c>
      <c r="V31" s="263">
        <f t="shared" si="12"/>
        <v>0.68978952147994077</v>
      </c>
      <c r="W31" s="265"/>
      <c r="X31" s="260" t="s">
        <v>3</v>
      </c>
      <c r="Y31" s="261">
        <v>41059</v>
      </c>
      <c r="Z31" s="261">
        <v>275762</v>
      </c>
      <c r="AA31" s="261">
        <f t="shared" si="10"/>
        <v>316821</v>
      </c>
    </row>
    <row r="32" spans="1:38" s="259" customFormat="1">
      <c r="A32" s="260" t="s">
        <v>7</v>
      </c>
      <c r="B32" s="260" t="s">
        <v>3</v>
      </c>
      <c r="C32" s="261">
        <v>30846</v>
      </c>
      <c r="D32" s="261">
        <v>218248</v>
      </c>
      <c r="E32" s="261">
        <f t="shared" si="11"/>
        <v>249094</v>
      </c>
      <c r="F32" s="262"/>
      <c r="G32" s="263">
        <f>C32/C36</f>
        <v>9.3706994759626336E-2</v>
      </c>
      <c r="H32" s="263">
        <f>D32/D36</f>
        <v>0.2288595298191233</v>
      </c>
      <c r="I32" s="263">
        <f>E32/E36</f>
        <v>0.19417870795941403</v>
      </c>
      <c r="J32" s="264"/>
      <c r="K32" s="263">
        <f>C32/C44</f>
        <v>7.3796200378478866E-2</v>
      </c>
      <c r="L32" s="263">
        <f>D32/D44</f>
        <v>0.17756472527454648</v>
      </c>
      <c r="M32" s="263">
        <f>E32/E44</f>
        <v>0.15123121934397704</v>
      </c>
      <c r="N32" s="265"/>
      <c r="O32" s="263">
        <f>C32/E36</f>
        <v>2.4045687273543663E-2</v>
      </c>
      <c r="P32" s="263">
        <f>D32/E36</f>
        <v>0.17013302068587038</v>
      </c>
      <c r="Q32" s="265"/>
      <c r="R32" s="263">
        <f>C32/E44</f>
        <v>1.8727380795540302E-2</v>
      </c>
      <c r="S32" s="263">
        <f>D32/E44</f>
        <v>0.13250383854843675</v>
      </c>
      <c r="T32" s="265"/>
      <c r="U32" s="263">
        <f>C32/E32</f>
        <v>0.12383276995832898</v>
      </c>
      <c r="V32" s="263">
        <f t="shared" si="12"/>
        <v>0.87616723004167096</v>
      </c>
      <c r="W32" s="265"/>
      <c r="X32" s="260" t="s">
        <v>916</v>
      </c>
      <c r="Y32" s="261">
        <v>31130</v>
      </c>
      <c r="Z32" s="261">
        <v>122413</v>
      </c>
      <c r="AA32" s="261">
        <f t="shared" si="10"/>
        <v>153543</v>
      </c>
    </row>
    <row r="33" spans="1:27" s="259" customFormat="1">
      <c r="A33" s="260" t="s">
        <v>7</v>
      </c>
      <c r="B33" s="260" t="s">
        <v>916</v>
      </c>
      <c r="C33" s="261">
        <v>23710</v>
      </c>
      <c r="D33" s="261">
        <v>93164</v>
      </c>
      <c r="E33" s="261">
        <f t="shared" si="11"/>
        <v>116874</v>
      </c>
      <c r="F33" s="262"/>
      <c r="G33" s="263">
        <f>C33/C36</f>
        <v>7.2028556239082553E-2</v>
      </c>
      <c r="H33" s="263">
        <f>D33/D36</f>
        <v>9.7693766889358907E-2</v>
      </c>
      <c r="I33" s="263">
        <f>E33/E36</f>
        <v>9.1107944446869676E-2</v>
      </c>
      <c r="J33" s="264"/>
      <c r="K33" s="263">
        <f>C33/C44</f>
        <v>5.6723980774613686E-2</v>
      </c>
      <c r="L33" s="263">
        <f>D33/D44</f>
        <v>7.5797441742778152E-2</v>
      </c>
      <c r="M33" s="263">
        <f>E33/E44</f>
        <v>7.0957138789404697E-2</v>
      </c>
      <c r="N33" s="265"/>
      <c r="O33" s="263">
        <f>C33/E36</f>
        <v>1.8482890658617659E-2</v>
      </c>
      <c r="P33" s="263">
        <f>D33/E36</f>
        <v>7.2625053788252028E-2</v>
      </c>
      <c r="Q33" s="265"/>
      <c r="R33" s="263">
        <f>C33/E44</f>
        <v>1.4394936090976482E-2</v>
      </c>
      <c r="S33" s="263">
        <f>D33/E44</f>
        <v>5.6562202698428217E-2</v>
      </c>
      <c r="T33" s="265"/>
      <c r="U33" s="263">
        <f>C33/E33</f>
        <v>0.20286804592980476</v>
      </c>
      <c r="V33" s="263">
        <f t="shared" si="12"/>
        <v>0.79713195407019521</v>
      </c>
      <c r="W33" s="265"/>
      <c r="X33" s="260" t="s">
        <v>4</v>
      </c>
      <c r="Y33" s="261">
        <v>6002</v>
      </c>
      <c r="Z33" s="261">
        <v>158463</v>
      </c>
      <c r="AA33" s="261">
        <f t="shared" si="10"/>
        <v>164465</v>
      </c>
    </row>
    <row r="34" spans="1:27" s="259" customFormat="1">
      <c r="A34" s="260" t="s">
        <v>7</v>
      </c>
      <c r="B34" s="260" t="s">
        <v>879</v>
      </c>
      <c r="C34" s="261">
        <v>4376</v>
      </c>
      <c r="D34" s="261">
        <v>123357</v>
      </c>
      <c r="E34" s="261">
        <f t="shared" si="11"/>
        <v>127733</v>
      </c>
      <c r="F34" s="262"/>
      <c r="G34" s="263">
        <f>C34/C36</f>
        <v>1.3293840662261715E-2</v>
      </c>
      <c r="H34" s="263">
        <f>D34/D36</f>
        <v>0.12935479372043543</v>
      </c>
      <c r="I34" s="263">
        <f>E34/E36</f>
        <v>9.9572968051337377E-2</v>
      </c>
      <c r="J34" s="264"/>
      <c r="K34" s="263">
        <f>C34/C44</f>
        <v>1.0469175026137052E-2</v>
      </c>
      <c r="L34" s="263">
        <f>D34/D44</f>
        <v>0.10036221095126749</v>
      </c>
      <c r="M34" s="263">
        <f>E34/E44</f>
        <v>7.7549910236554151E-2</v>
      </c>
      <c r="N34" s="265"/>
      <c r="O34" s="263">
        <f>C34/E36</f>
        <v>3.4112665340409478E-3</v>
      </c>
      <c r="P34" s="263">
        <f>D34/E36</f>
        <v>9.616170151729643E-2</v>
      </c>
      <c r="Q34" s="265"/>
      <c r="R34" s="263">
        <f>C34/E44</f>
        <v>2.6567794320587553E-3</v>
      </c>
      <c r="S34" s="263">
        <f>D34/E44</f>
        <v>7.4893130804495403E-2</v>
      </c>
      <c r="T34" s="265"/>
      <c r="U34" s="263">
        <f>C34/E34</f>
        <v>3.4258962053658804E-2</v>
      </c>
      <c r="V34" s="263">
        <f t="shared" si="12"/>
        <v>0.96574103794634114</v>
      </c>
      <c r="W34" s="265"/>
      <c r="X34" s="266" t="s">
        <v>885</v>
      </c>
      <c r="Y34" s="267">
        <f>SUM(Y28:Y33)</f>
        <v>417989</v>
      </c>
      <c r="Z34" s="267">
        <f>SUM(Z28:Z33)</f>
        <v>1229118</v>
      </c>
      <c r="AA34" s="267">
        <f t="shared" si="10"/>
        <v>1647107</v>
      </c>
    </row>
    <row r="35" spans="1:27" s="259" customFormat="1">
      <c r="A35" s="260" t="s">
        <v>7</v>
      </c>
      <c r="B35" s="260" t="s">
        <v>880</v>
      </c>
      <c r="C35" s="260" t="s">
        <v>1000</v>
      </c>
      <c r="D35" s="261">
        <v>7611</v>
      </c>
      <c r="E35" s="261">
        <f>D35</f>
        <v>7611</v>
      </c>
      <c r="F35" s="262"/>
      <c r="G35" s="260" t="s">
        <v>1000</v>
      </c>
      <c r="H35" s="263">
        <f>D35/D36</f>
        <v>7.9810577024914189E-3</v>
      </c>
      <c r="I35" s="263">
        <f>E35/E36</f>
        <v>5.9330780600058619E-3</v>
      </c>
      <c r="J35" s="264"/>
      <c r="K35" s="260" t="s">
        <v>1000</v>
      </c>
      <c r="L35" s="263">
        <f>D35/D44</f>
        <v>6.1922451709274457E-3</v>
      </c>
      <c r="M35" s="263">
        <f>E35/E44</f>
        <v>4.620829126462337E-3</v>
      </c>
      <c r="N35" s="265"/>
      <c r="O35" s="260" t="s">
        <v>1000</v>
      </c>
      <c r="P35" s="263">
        <f>D35/E36</f>
        <v>5.9330780600058619E-3</v>
      </c>
      <c r="Q35" s="265"/>
      <c r="R35" s="260" t="s">
        <v>1000</v>
      </c>
      <c r="S35" s="263">
        <f>D35/E44</f>
        <v>4.620829126462337E-3</v>
      </c>
      <c r="T35" s="265"/>
      <c r="U35" s="260" t="s">
        <v>1000</v>
      </c>
      <c r="V35" s="263">
        <f t="shared" si="12"/>
        <v>1</v>
      </c>
      <c r="W35" s="265"/>
    </row>
    <row r="36" spans="1:27" s="259" customFormat="1">
      <c r="A36" s="266" t="s">
        <v>885</v>
      </c>
      <c r="B36" s="260"/>
      <c r="C36" s="267">
        <f>SUM(C28:C35)</f>
        <v>329175</v>
      </c>
      <c r="D36" s="267">
        <f>SUM(D28:D35)</f>
        <v>953633</v>
      </c>
      <c r="E36" s="267">
        <f t="shared" si="11"/>
        <v>1282808</v>
      </c>
      <c r="F36" s="268"/>
      <c r="G36" s="264"/>
      <c r="H36" s="264"/>
      <c r="I36" s="264"/>
      <c r="J36" s="264"/>
      <c r="K36" s="269">
        <f>C36/C44</f>
        <v>0.78752072422958497</v>
      </c>
      <c r="L36" s="269">
        <f>D36/D44</f>
        <v>0.77586773605137993</v>
      </c>
      <c r="M36" s="269">
        <f>E36/E44</f>
        <v>0.77882493365640482</v>
      </c>
      <c r="N36" s="270"/>
      <c r="O36" s="264"/>
      <c r="P36" s="264"/>
      <c r="Q36" s="270"/>
      <c r="R36" s="269">
        <f>C36/E44</f>
        <v>0.199850404375672</v>
      </c>
      <c r="S36" s="269">
        <f>D36/E44</f>
        <v>0.57897452928073279</v>
      </c>
      <c r="T36" s="270"/>
      <c r="U36" s="269">
        <f t="shared" ref="U36:U44" si="13">C36/E36</f>
        <v>0.25660504144034024</v>
      </c>
      <c r="V36" s="269">
        <f t="shared" si="12"/>
        <v>0.74339495855965976</v>
      </c>
      <c r="W36" s="270"/>
    </row>
    <row r="37" spans="1:27" s="259" customFormat="1">
      <c r="A37" s="260" t="s">
        <v>723</v>
      </c>
      <c r="B37" s="260" t="s">
        <v>0</v>
      </c>
      <c r="C37" s="261">
        <v>35479</v>
      </c>
      <c r="D37" s="261">
        <v>56162</v>
      </c>
      <c r="E37" s="261">
        <f t="shared" si="11"/>
        <v>91641</v>
      </c>
      <c r="F37" s="262"/>
      <c r="G37" s="263">
        <f>C37/C43</f>
        <v>0.3994753079469453</v>
      </c>
      <c r="H37" s="263">
        <f>D37/D43</f>
        <v>0.20386590921465778</v>
      </c>
      <c r="I37" s="263">
        <f>E37/E43</f>
        <v>0.2515543550764619</v>
      </c>
      <c r="J37" s="264"/>
      <c r="K37" s="263">
        <f>C37/C44</f>
        <v>8.4880224120730444E-2</v>
      </c>
      <c r="L37" s="263">
        <f>D37/D44</f>
        <v>4.5692927774225095E-2</v>
      </c>
      <c r="M37" s="263">
        <f>E37/E44</f>
        <v>5.5637551173056757E-2</v>
      </c>
      <c r="N37" s="265"/>
      <c r="O37" s="263">
        <f>C37/E43</f>
        <v>9.7389781470714989E-2</v>
      </c>
      <c r="P37" s="263">
        <f>D37/E43</f>
        <v>0.15416457360574692</v>
      </c>
      <c r="Q37" s="265"/>
      <c r="R37" s="263">
        <f>C37/E44</f>
        <v>2.1540191377973621E-2</v>
      </c>
      <c r="S37" s="263">
        <f>D37/E44</f>
        <v>3.4097359795083139E-2</v>
      </c>
      <c r="T37" s="265"/>
      <c r="U37" s="263">
        <f t="shared" si="13"/>
        <v>0.38715203893453803</v>
      </c>
      <c r="V37" s="263">
        <f t="shared" si="12"/>
        <v>0.61284796106546191</v>
      </c>
      <c r="W37" s="265"/>
    </row>
    <row r="38" spans="1:27" s="259" customFormat="1">
      <c r="A38" s="260" t="s">
        <v>723</v>
      </c>
      <c r="B38" s="260" t="s">
        <v>1</v>
      </c>
      <c r="C38" s="261">
        <v>27958</v>
      </c>
      <c r="D38" s="261">
        <v>92681</v>
      </c>
      <c r="E38" s="261">
        <f t="shared" si="11"/>
        <v>120639</v>
      </c>
      <c r="F38" s="262"/>
      <c r="G38" s="263">
        <f>C38/C43</f>
        <v>0.31479271286058502</v>
      </c>
      <c r="H38" s="263">
        <f>D38/D43</f>
        <v>0.33642848067952885</v>
      </c>
      <c r="I38" s="263">
        <f>E38/E43</f>
        <v>0.33115380497887725</v>
      </c>
      <c r="J38" s="264"/>
      <c r="K38" s="263">
        <f>C38/C44</f>
        <v>6.6886927646421318E-2</v>
      </c>
      <c r="L38" s="263">
        <f>D38/D44</f>
        <v>7.5404477031497386E-2</v>
      </c>
      <c r="M38" s="263">
        <f>E38/E44</f>
        <v>7.3242964786137149E-2</v>
      </c>
      <c r="N38" s="265"/>
      <c r="O38" s="263">
        <f>C38/E43</f>
        <v>7.6744652057787702E-2</v>
      </c>
      <c r="P38" s="263">
        <f>D38/E43</f>
        <v>0.25440915292108957</v>
      </c>
      <c r="Q38" s="265"/>
      <c r="R38" s="263">
        <f>C38/E44</f>
        <v>1.697400351039732E-2</v>
      </c>
      <c r="S38" s="263">
        <f>D38/E44</f>
        <v>5.6268961275739826E-2</v>
      </c>
      <c r="T38" s="265"/>
      <c r="U38" s="263">
        <f t="shared" si="13"/>
        <v>0.23174926847868435</v>
      </c>
      <c r="V38" s="263">
        <f t="shared" si="12"/>
        <v>0.76825073152131562</v>
      </c>
      <c r="W38" s="265"/>
    </row>
    <row r="39" spans="1:27" s="259" customFormat="1">
      <c r="A39" s="260" t="s">
        <v>723</v>
      </c>
      <c r="B39" s="260" t="s">
        <v>2</v>
      </c>
      <c r="C39" s="261">
        <v>6118</v>
      </c>
      <c r="D39" s="261">
        <v>12384</v>
      </c>
      <c r="E39" s="261">
        <f t="shared" si="11"/>
        <v>18502</v>
      </c>
      <c r="F39" s="262"/>
      <c r="G39" s="263">
        <f>C39/C43</f>
        <v>6.8885536064134029E-2</v>
      </c>
      <c r="H39" s="263">
        <f>D39/D43</f>
        <v>4.495344574114743E-2</v>
      </c>
      <c r="I39" s="263">
        <f>E39/E43</f>
        <v>5.0787951655096503E-2</v>
      </c>
      <c r="J39" s="264"/>
      <c r="K39" s="263">
        <f>C39/C44</f>
        <v>1.4636748813964004E-2</v>
      </c>
      <c r="L39" s="263">
        <f>D39/D44</f>
        <v>1.0075517566254827E-2</v>
      </c>
      <c r="M39" s="263">
        <f>E39/E44</f>
        <v>1.1233028576771272E-2</v>
      </c>
      <c r="N39" s="265"/>
      <c r="O39" s="263">
        <f>C39/E43</f>
        <v>1.6793897320607522E-2</v>
      </c>
      <c r="P39" s="263">
        <f>D39/E43</f>
        <v>3.3994054334488981E-2</v>
      </c>
      <c r="Q39" s="265"/>
      <c r="R39" s="263">
        <f>C39/E44</f>
        <v>3.7143913540528938E-3</v>
      </c>
      <c r="S39" s="263">
        <f>D39/E44</f>
        <v>7.5186372227183784E-3</v>
      </c>
      <c r="T39" s="265"/>
      <c r="U39" s="263">
        <f t="shared" si="13"/>
        <v>0.330666954923792</v>
      </c>
      <c r="V39" s="263">
        <f t="shared" si="12"/>
        <v>0.66933304507620794</v>
      </c>
      <c r="W39" s="265"/>
    </row>
    <row r="40" spans="1:27" s="259" customFormat="1">
      <c r="A40" s="260" t="s">
        <v>723</v>
      </c>
      <c r="B40" s="260" t="s">
        <v>3</v>
      </c>
      <c r="C40" s="261">
        <v>10213</v>
      </c>
      <c r="D40" s="261">
        <v>57514</v>
      </c>
      <c r="E40" s="261">
        <f t="shared" si="11"/>
        <v>67727</v>
      </c>
      <c r="F40" s="262"/>
      <c r="G40" s="263">
        <f>C40/C43</f>
        <v>0.1149931317134686</v>
      </c>
      <c r="H40" s="263">
        <f>D40/D43</f>
        <v>0.20877361743833603</v>
      </c>
      <c r="I40" s="263">
        <f>E40/E43</f>
        <v>0.18591047463759164</v>
      </c>
      <c r="J40" s="264"/>
      <c r="K40" s="263">
        <f>C40/C44</f>
        <v>2.443365734504975E-2</v>
      </c>
      <c r="L40" s="263">
        <f>D40/D44</f>
        <v>4.6792903529197356E-2</v>
      </c>
      <c r="M40" s="263">
        <f>E40/E44</f>
        <v>4.1118761561938597E-2</v>
      </c>
      <c r="N40" s="265"/>
      <c r="O40" s="263">
        <f>C40/E43</f>
        <v>2.8034663833828806E-2</v>
      </c>
      <c r="P40" s="263">
        <f>D40/E43</f>
        <v>0.15787581080376284</v>
      </c>
      <c r="Q40" s="265"/>
      <c r="R40" s="263">
        <f>C40/E44</f>
        <v>6.200568633367474E-3</v>
      </c>
      <c r="S40" s="263">
        <f>D40/E44</f>
        <v>3.4918192928571123E-2</v>
      </c>
      <c r="T40" s="265"/>
      <c r="U40" s="263">
        <f t="shared" si="13"/>
        <v>0.15079658038891433</v>
      </c>
      <c r="V40" s="263">
        <f t="shared" si="12"/>
        <v>0.8492034196110857</v>
      </c>
      <c r="W40" s="265"/>
    </row>
    <row r="41" spans="1:27" s="259" customFormat="1">
      <c r="A41" s="260" t="s">
        <v>723</v>
      </c>
      <c r="B41" s="260" t="s">
        <v>916</v>
      </c>
      <c r="C41" s="261">
        <v>7420</v>
      </c>
      <c r="D41" s="261">
        <v>29249</v>
      </c>
      <c r="E41" s="261">
        <f t="shared" si="11"/>
        <v>36669</v>
      </c>
      <c r="F41" s="262"/>
      <c r="G41" s="263">
        <f>C41/C43</f>
        <v>8.3545386988537848E-2</v>
      </c>
      <c r="H41" s="263">
        <f>D41/D43</f>
        <v>0.10617274987748879</v>
      </c>
      <c r="I41" s="263">
        <f>E41/E43</f>
        <v>0.10065632900447161</v>
      </c>
      <c r="J41" s="264"/>
      <c r="K41" s="263">
        <f>C41/C44</f>
        <v>1.7751663321283574E-2</v>
      </c>
      <c r="L41" s="263">
        <f>D41/D44</f>
        <v>2.3796738799692137E-2</v>
      </c>
      <c r="M41" s="263">
        <f>E41/E44</f>
        <v>2.2262670245466749E-2</v>
      </c>
      <c r="N41" s="265"/>
      <c r="O41" s="263">
        <f>C41/E43</f>
        <v>2.0367884622247111E-2</v>
      </c>
      <c r="P41" s="263">
        <f>D41/E43</f>
        <v>8.0288444382224489E-2</v>
      </c>
      <c r="Q41" s="265"/>
      <c r="R41" s="263">
        <f>C41/E44</f>
        <v>4.5048682326041967E-3</v>
      </c>
      <c r="S41" s="263">
        <f>D41/E44</f>
        <v>1.7757802012862551E-2</v>
      </c>
      <c r="T41" s="265"/>
      <c r="U41" s="263">
        <f t="shared" si="13"/>
        <v>0.20235075949712292</v>
      </c>
      <c r="V41" s="263">
        <f t="shared" si="12"/>
        <v>0.79764924050287711</v>
      </c>
      <c r="W41" s="265"/>
    </row>
    <row r="42" spans="1:27" s="259" customFormat="1">
      <c r="A42" s="260" t="s">
        <v>723</v>
      </c>
      <c r="B42" s="260" t="s">
        <v>4</v>
      </c>
      <c r="C42" s="261">
        <v>1626</v>
      </c>
      <c r="D42" s="261">
        <v>27495</v>
      </c>
      <c r="E42" s="261">
        <f t="shared" si="11"/>
        <v>29121</v>
      </c>
      <c r="F42" s="262"/>
      <c r="G42" s="263">
        <f>C42/C43</f>
        <v>1.8307924426329183E-2</v>
      </c>
      <c r="H42" s="263">
        <f>D42/D43</f>
        <v>9.9805797048841141E-2</v>
      </c>
      <c r="I42" s="263">
        <f>E42/E43</f>
        <v>7.9937084647501086E-2</v>
      </c>
      <c r="J42" s="264"/>
      <c r="K42" s="263">
        <f>C42/C44</f>
        <v>3.8900545229659154E-3</v>
      </c>
      <c r="L42" s="263">
        <f>D42/D44</f>
        <v>2.2369699247753266E-2</v>
      </c>
      <c r="M42" s="263">
        <f>E42/E44</f>
        <v>1.7680090000224635E-2</v>
      </c>
      <c r="N42" s="265"/>
      <c r="O42" s="263">
        <f>C42/E43</f>
        <v>4.4633666301581946E-3</v>
      </c>
      <c r="P42" s="263">
        <f>D42/E43</f>
        <v>7.54737180173429E-2</v>
      </c>
      <c r="Q42" s="265"/>
      <c r="R42" s="263">
        <f>C42/E44</f>
        <v>9.871854105410274E-4</v>
      </c>
      <c r="S42" s="263">
        <f>D42/E44</f>
        <v>1.6692904589683609E-2</v>
      </c>
      <c r="T42" s="265"/>
      <c r="U42" s="263">
        <f t="shared" si="13"/>
        <v>5.5835994643041106E-2</v>
      </c>
      <c r="V42" s="263">
        <f t="shared" si="12"/>
        <v>0.94416400535695888</v>
      </c>
      <c r="W42" s="265"/>
    </row>
    <row r="43" spans="1:27" s="259" customFormat="1">
      <c r="A43" s="266" t="s">
        <v>885</v>
      </c>
      <c r="B43" s="260"/>
      <c r="C43" s="267">
        <f>SUM(C37:C42)</f>
        <v>88814</v>
      </c>
      <c r="D43" s="267">
        <f>SUM(D37:D42)</f>
        <v>275485</v>
      </c>
      <c r="E43" s="267">
        <f t="shared" si="11"/>
        <v>364299</v>
      </c>
      <c r="F43" s="268"/>
      <c r="G43" s="264"/>
      <c r="H43" s="271"/>
      <c r="I43" s="271"/>
      <c r="J43" s="271"/>
      <c r="K43" s="269">
        <f>C43/C44</f>
        <v>0.212479275770415</v>
      </c>
      <c r="L43" s="269">
        <f>D43/D44</f>
        <v>0.22413226394862007</v>
      </c>
      <c r="M43" s="269">
        <f>E43/E44</f>
        <v>0.22117506634359516</v>
      </c>
      <c r="N43" s="270"/>
      <c r="O43" s="264"/>
      <c r="P43" s="271"/>
      <c r="Q43" s="270"/>
      <c r="R43" s="269">
        <f>C43/E44</f>
        <v>5.3921208518936538E-2</v>
      </c>
      <c r="S43" s="269">
        <f>D43/E44</f>
        <v>0.16725385782465862</v>
      </c>
      <c r="T43" s="270"/>
      <c r="U43" s="269">
        <f t="shared" si="13"/>
        <v>0.24379424593534432</v>
      </c>
      <c r="V43" s="269">
        <f t="shared" si="12"/>
        <v>0.75620575406465573</v>
      </c>
      <c r="W43" s="270"/>
    </row>
    <row r="44" spans="1:27" s="259" customFormat="1">
      <c r="A44" s="266" t="s">
        <v>886</v>
      </c>
      <c r="B44" s="260"/>
      <c r="C44" s="267">
        <f>C36+C43</f>
        <v>417989</v>
      </c>
      <c r="D44" s="267">
        <f>D36+D43</f>
        <v>1229118</v>
      </c>
      <c r="E44" s="267">
        <f t="shared" si="11"/>
        <v>1647107</v>
      </c>
      <c r="F44" s="268"/>
      <c r="U44" s="269">
        <f t="shared" si="13"/>
        <v>0.25377161289460853</v>
      </c>
      <c r="V44" s="269">
        <f t="shared" si="12"/>
        <v>0.74622838710539141</v>
      </c>
    </row>
    <row r="46" spans="1:27">
      <c r="A46" s="259"/>
      <c r="B46" s="259"/>
      <c r="C46" s="259"/>
      <c r="D46" s="259"/>
      <c r="E46" s="259"/>
    </row>
    <row r="47" spans="1:27">
      <c r="A47" s="259"/>
      <c r="B47" s="259"/>
      <c r="C47" s="259"/>
      <c r="D47" s="259"/>
      <c r="E47" s="259"/>
    </row>
    <row r="48" spans="1:27">
      <c r="A48" s="259"/>
      <c r="B48" s="259"/>
      <c r="C48" s="259"/>
      <c r="D48" s="259"/>
      <c r="E48" s="259"/>
    </row>
    <row r="49" spans="1:5">
      <c r="A49" s="259"/>
      <c r="B49" s="259"/>
      <c r="C49" s="259"/>
      <c r="D49" s="259"/>
      <c r="E49" s="25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AH109"/>
  <sheetViews>
    <sheetView zoomScale="75" zoomScaleNormal="75" zoomScalePageLayoutView="75" workbookViewId="0">
      <selection activeCell="J1" sqref="J1:J2"/>
    </sheetView>
  </sheetViews>
  <sheetFormatPr baseColWidth="10" defaultRowHeight="15" x14ac:dyDescent="0"/>
  <cols>
    <col min="1" max="16384" width="10.83203125" style="47"/>
  </cols>
  <sheetData>
    <row r="1" spans="1:34">
      <c r="A1" s="185" t="s">
        <v>1035</v>
      </c>
      <c r="B1" s="185"/>
      <c r="F1" s="25"/>
      <c r="J1" s="47" t="s">
        <v>1090</v>
      </c>
    </row>
    <row r="2" spans="1:34">
      <c r="J2" s="23" t="s">
        <v>1091</v>
      </c>
    </row>
    <row r="3" spans="1:34" s="259" customFormat="1">
      <c r="A3" s="336" t="s">
        <v>977</v>
      </c>
      <c r="B3" s="336"/>
      <c r="S3" s="259" t="s">
        <v>979</v>
      </c>
    </row>
    <row r="4" spans="1:34">
      <c r="A4" s="190"/>
      <c r="B4" s="190"/>
      <c r="C4" s="190" t="s">
        <v>7</v>
      </c>
      <c r="D4" s="190" t="s">
        <v>7</v>
      </c>
      <c r="E4" s="190" t="s">
        <v>7</v>
      </c>
      <c r="F4" s="190" t="s">
        <v>7</v>
      </c>
      <c r="G4" s="190" t="s">
        <v>7</v>
      </c>
      <c r="H4" s="190" t="s">
        <v>7</v>
      </c>
      <c r="I4" s="190" t="s">
        <v>7</v>
      </c>
      <c r="J4" s="190" t="s">
        <v>7</v>
      </c>
      <c r="K4" s="190" t="s">
        <v>723</v>
      </c>
      <c r="L4" s="190" t="s">
        <v>723</v>
      </c>
      <c r="M4" s="190" t="s">
        <v>723</v>
      </c>
      <c r="N4" s="190" t="s">
        <v>723</v>
      </c>
      <c r="O4" s="190" t="s">
        <v>723</v>
      </c>
      <c r="P4" s="190" t="s">
        <v>723</v>
      </c>
      <c r="Q4" s="31"/>
      <c r="S4" s="190"/>
      <c r="T4" s="190"/>
      <c r="U4" s="190" t="s">
        <v>7</v>
      </c>
      <c r="V4" s="190" t="s">
        <v>7</v>
      </c>
      <c r="W4" s="190" t="s">
        <v>7</v>
      </c>
      <c r="X4" s="190" t="s">
        <v>7</v>
      </c>
      <c r="Y4" s="190" t="s">
        <v>7</v>
      </c>
      <c r="Z4" s="190" t="s">
        <v>7</v>
      </c>
      <c r="AA4" s="190" t="s">
        <v>7</v>
      </c>
      <c r="AB4" s="190" t="s">
        <v>7</v>
      </c>
      <c r="AC4" s="190" t="s">
        <v>723</v>
      </c>
      <c r="AD4" s="190" t="s">
        <v>723</v>
      </c>
      <c r="AE4" s="190" t="s">
        <v>723</v>
      </c>
      <c r="AF4" s="190" t="s">
        <v>723</v>
      </c>
      <c r="AG4" s="190" t="s">
        <v>723</v>
      </c>
      <c r="AH4" s="190" t="s">
        <v>723</v>
      </c>
    </row>
    <row r="5" spans="1:34">
      <c r="A5" s="190" t="s">
        <v>1034</v>
      </c>
      <c r="B5" s="190"/>
      <c r="C5" s="190" t="s">
        <v>0</v>
      </c>
      <c r="D5" s="190" t="s">
        <v>1</v>
      </c>
      <c r="E5" s="31" t="s">
        <v>5</v>
      </c>
      <c r="F5" s="190" t="s">
        <v>2</v>
      </c>
      <c r="G5" s="31" t="s">
        <v>3</v>
      </c>
      <c r="H5" s="31" t="s">
        <v>916</v>
      </c>
      <c r="I5" s="31" t="s">
        <v>4</v>
      </c>
      <c r="J5" s="31" t="s">
        <v>6</v>
      </c>
      <c r="K5" s="190" t="s">
        <v>0</v>
      </c>
      <c r="L5" s="190" t="s">
        <v>1</v>
      </c>
      <c r="M5" s="190" t="s">
        <v>2</v>
      </c>
      <c r="N5" s="31" t="s">
        <v>3</v>
      </c>
      <c r="O5" s="31" t="s">
        <v>916</v>
      </c>
      <c r="P5" s="31" t="s">
        <v>4</v>
      </c>
      <c r="Q5" s="31" t="s">
        <v>885</v>
      </c>
      <c r="S5" s="190" t="s">
        <v>1034</v>
      </c>
      <c r="T5" s="190"/>
      <c r="U5" s="27" t="s">
        <v>0</v>
      </c>
      <c r="V5" s="27" t="s">
        <v>1</v>
      </c>
      <c r="W5" s="30" t="s">
        <v>5</v>
      </c>
      <c r="X5" s="27" t="s">
        <v>2</v>
      </c>
      <c r="Y5" s="30" t="s">
        <v>3</v>
      </c>
      <c r="Z5" s="30" t="s">
        <v>916</v>
      </c>
      <c r="AA5" s="30" t="s">
        <v>4</v>
      </c>
      <c r="AB5" s="30" t="s">
        <v>6</v>
      </c>
      <c r="AC5" s="27" t="s">
        <v>0</v>
      </c>
      <c r="AD5" s="27" t="s">
        <v>1</v>
      </c>
      <c r="AE5" s="27" t="s">
        <v>2</v>
      </c>
      <c r="AF5" s="30" t="s">
        <v>3</v>
      </c>
      <c r="AG5" s="30" t="s">
        <v>916</v>
      </c>
      <c r="AH5" s="30" t="s">
        <v>4</v>
      </c>
    </row>
    <row r="6" spans="1:34">
      <c r="A6" s="275">
        <v>0</v>
      </c>
      <c r="B6" s="275">
        <v>0</v>
      </c>
      <c r="C6" s="29">
        <v>218705</v>
      </c>
      <c r="D6" s="29">
        <v>0</v>
      </c>
      <c r="E6" s="29">
        <v>0</v>
      </c>
      <c r="F6" s="29">
        <v>0</v>
      </c>
      <c r="G6" s="29">
        <v>100565</v>
      </c>
      <c r="H6" s="29">
        <v>0</v>
      </c>
      <c r="I6" s="29">
        <v>0</v>
      </c>
      <c r="J6" s="29">
        <v>0</v>
      </c>
      <c r="K6" s="29">
        <v>0</v>
      </c>
      <c r="L6" s="29">
        <v>54752</v>
      </c>
      <c r="M6" s="29">
        <v>0</v>
      </c>
      <c r="N6" s="29">
        <v>1783</v>
      </c>
      <c r="O6" s="29">
        <v>0</v>
      </c>
      <c r="P6" s="29">
        <v>0</v>
      </c>
      <c r="Q6" s="50">
        <f>SUM(C6:P6)</f>
        <v>375805</v>
      </c>
      <c r="S6" s="274">
        <v>0</v>
      </c>
      <c r="T6" s="275">
        <v>0</v>
      </c>
      <c r="U6" s="32">
        <v>0.58196405050491606</v>
      </c>
      <c r="V6" s="32"/>
      <c r="W6" s="32"/>
      <c r="X6" s="32"/>
      <c r="Y6" s="32">
        <v>0.26759888772102552</v>
      </c>
      <c r="Z6" s="32"/>
      <c r="AA6" s="32"/>
      <c r="AB6" s="32"/>
      <c r="AC6" s="32"/>
      <c r="AD6" s="32">
        <v>0.14569257992842033</v>
      </c>
      <c r="AE6" s="32"/>
      <c r="AF6" s="32">
        <v>4.7444818456380301E-3</v>
      </c>
      <c r="AG6" s="32"/>
      <c r="AH6" s="32"/>
    </row>
    <row r="7" spans="1:34">
      <c r="A7" s="275" t="s">
        <v>976</v>
      </c>
      <c r="B7" s="275" t="s">
        <v>1036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806</v>
      </c>
      <c r="P7" s="29">
        <v>5</v>
      </c>
      <c r="Q7" s="50">
        <f t="shared" ref="Q7:Q28" si="0">SUM(C7:P7)</f>
        <v>811</v>
      </c>
      <c r="S7" s="274" t="s">
        <v>976</v>
      </c>
      <c r="T7" s="275" t="s">
        <v>1036</v>
      </c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>
        <v>0.99383477188655978</v>
      </c>
      <c r="AH7" s="32">
        <v>6.1652281134401974E-3</v>
      </c>
    </row>
    <row r="8" spans="1:34">
      <c r="A8" s="275" t="s">
        <v>9</v>
      </c>
      <c r="B8" s="275" t="s">
        <v>1037</v>
      </c>
      <c r="C8" s="29">
        <v>97158</v>
      </c>
      <c r="D8" s="29">
        <v>123666</v>
      </c>
      <c r="E8" s="29">
        <v>0</v>
      </c>
      <c r="F8" s="29">
        <v>0</v>
      </c>
      <c r="G8" s="29">
        <v>15183</v>
      </c>
      <c r="H8" s="29">
        <v>0</v>
      </c>
      <c r="I8" s="29">
        <v>0</v>
      </c>
      <c r="J8" s="29">
        <v>0</v>
      </c>
      <c r="K8" s="29">
        <v>7848</v>
      </c>
      <c r="L8" s="29">
        <v>0</v>
      </c>
      <c r="M8" s="29">
        <v>0</v>
      </c>
      <c r="N8" s="29">
        <v>7353</v>
      </c>
      <c r="O8" s="29">
        <v>0</v>
      </c>
      <c r="P8" s="29">
        <v>0</v>
      </c>
      <c r="Q8" s="50">
        <f t="shared" si="0"/>
        <v>251208</v>
      </c>
      <c r="S8" s="275" t="s">
        <v>9</v>
      </c>
      <c r="T8" s="275" t="s">
        <v>1037</v>
      </c>
      <c r="U8" s="32">
        <v>0.38676316040890418</v>
      </c>
      <c r="V8" s="32">
        <v>0.49228527753893186</v>
      </c>
      <c r="W8" s="32"/>
      <c r="X8" s="32"/>
      <c r="Y8" s="32">
        <v>6.043995414158785E-2</v>
      </c>
      <c r="Z8" s="32"/>
      <c r="AA8" s="32"/>
      <c r="AB8" s="32"/>
      <c r="AC8" s="32">
        <v>3.124104327887647E-2</v>
      </c>
      <c r="AD8" s="32"/>
      <c r="AE8" s="32"/>
      <c r="AF8" s="32">
        <v>2.9270564631699629E-2</v>
      </c>
      <c r="AG8" s="32"/>
      <c r="AH8" s="32"/>
    </row>
    <row r="9" spans="1:34">
      <c r="A9" s="111" t="s">
        <v>735</v>
      </c>
      <c r="B9" s="111" t="s">
        <v>1038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12984</v>
      </c>
      <c r="N9" s="29">
        <v>0</v>
      </c>
      <c r="O9" s="29">
        <v>0</v>
      </c>
      <c r="P9" s="29">
        <v>0</v>
      </c>
      <c r="Q9" s="50">
        <f t="shared" si="0"/>
        <v>12984</v>
      </c>
      <c r="S9" s="109" t="s">
        <v>735</v>
      </c>
      <c r="T9" s="111" t="s">
        <v>1038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>
        <v>1</v>
      </c>
      <c r="AF9" s="32"/>
      <c r="AG9" s="32"/>
      <c r="AH9" s="32"/>
    </row>
    <row r="10" spans="1:34">
      <c r="A10" s="275" t="s">
        <v>737</v>
      </c>
      <c r="B10" s="275" t="s">
        <v>1039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27994</v>
      </c>
      <c r="P10" s="29">
        <v>0</v>
      </c>
      <c r="Q10" s="50">
        <f t="shared" si="0"/>
        <v>27994</v>
      </c>
      <c r="S10" s="274" t="s">
        <v>737</v>
      </c>
      <c r="T10" s="275" t="s">
        <v>1039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>
        <v>1</v>
      </c>
      <c r="AH10" s="32"/>
    </row>
    <row r="11" spans="1:34">
      <c r="A11" s="111" t="s">
        <v>739</v>
      </c>
      <c r="B11" s="111" t="s">
        <v>1040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21091</v>
      </c>
      <c r="Q11" s="50">
        <f t="shared" si="0"/>
        <v>21091</v>
      </c>
      <c r="S11" s="109" t="s">
        <v>739</v>
      </c>
      <c r="T11" s="111" t="s">
        <v>1040</v>
      </c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>
        <v>1</v>
      </c>
    </row>
    <row r="12" spans="1:34">
      <c r="A12" s="275" t="s">
        <v>12</v>
      </c>
      <c r="B12" s="275" t="s">
        <v>1041</v>
      </c>
      <c r="C12" s="29">
        <v>23961</v>
      </c>
      <c r="D12" s="29">
        <v>0</v>
      </c>
      <c r="E12" s="29">
        <v>0</v>
      </c>
      <c r="F12" s="29">
        <v>15173</v>
      </c>
      <c r="G12" s="29">
        <v>21022</v>
      </c>
      <c r="H12" s="29">
        <v>0</v>
      </c>
      <c r="I12" s="29">
        <v>95520</v>
      </c>
      <c r="J12" s="29">
        <v>0</v>
      </c>
      <c r="K12" s="29">
        <v>657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50">
        <f t="shared" si="0"/>
        <v>156333</v>
      </c>
      <c r="S12" s="274" t="s">
        <v>12</v>
      </c>
      <c r="T12" s="275" t="s">
        <v>1041</v>
      </c>
      <c r="U12" s="32">
        <v>0.15326898351595633</v>
      </c>
      <c r="V12" s="32"/>
      <c r="W12" s="32"/>
      <c r="X12" s="32">
        <v>9.705564404188495E-2</v>
      </c>
      <c r="Y12" s="32">
        <v>0.13446936987072466</v>
      </c>
      <c r="Z12" s="32"/>
      <c r="AA12" s="32">
        <v>0.61100343497534115</v>
      </c>
      <c r="AB12" s="32"/>
      <c r="AC12" s="32">
        <v>4.2025675960929553E-3</v>
      </c>
      <c r="AD12" s="32"/>
      <c r="AE12" s="32"/>
      <c r="AF12" s="32"/>
      <c r="AG12" s="32"/>
      <c r="AH12" s="32"/>
    </row>
    <row r="13" spans="1:34">
      <c r="A13" s="111" t="s">
        <v>791</v>
      </c>
      <c r="B13" s="111" t="s">
        <v>1042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3223</v>
      </c>
      <c r="M13" s="29">
        <v>0</v>
      </c>
      <c r="N13" s="29">
        <v>736</v>
      </c>
      <c r="O13" s="29">
        <v>0</v>
      </c>
      <c r="P13" s="29">
        <v>0</v>
      </c>
      <c r="Q13" s="50">
        <f t="shared" si="0"/>
        <v>3959</v>
      </c>
      <c r="S13" s="109" t="s">
        <v>791</v>
      </c>
      <c r="T13" s="111" t="s">
        <v>1042</v>
      </c>
      <c r="U13" s="32"/>
      <c r="V13" s="32"/>
      <c r="W13" s="32"/>
      <c r="X13" s="32"/>
      <c r="Y13" s="32"/>
      <c r="Z13" s="32"/>
      <c r="AA13" s="32"/>
      <c r="AB13" s="32"/>
      <c r="AC13" s="32"/>
      <c r="AD13" s="32">
        <v>0.81409446830007581</v>
      </c>
      <c r="AE13" s="32"/>
      <c r="AF13" s="32">
        <v>0.18590553169992421</v>
      </c>
      <c r="AG13" s="32"/>
      <c r="AH13" s="32"/>
    </row>
    <row r="14" spans="1:34">
      <c r="A14" s="275" t="s">
        <v>708</v>
      </c>
      <c r="B14" s="275" t="s">
        <v>1043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6466</v>
      </c>
      <c r="I14" s="29">
        <v>0</v>
      </c>
      <c r="J14" s="29">
        <v>0</v>
      </c>
      <c r="K14" s="29">
        <v>0</v>
      </c>
      <c r="L14" s="29">
        <v>15615</v>
      </c>
      <c r="M14" s="29">
        <v>0</v>
      </c>
      <c r="N14" s="29">
        <v>2382</v>
      </c>
      <c r="O14" s="29">
        <v>0</v>
      </c>
      <c r="P14" s="29">
        <v>0</v>
      </c>
      <c r="Q14" s="50">
        <f t="shared" si="0"/>
        <v>24463</v>
      </c>
      <c r="S14" s="275" t="s">
        <v>708</v>
      </c>
      <c r="T14" s="275" t="s">
        <v>1043</v>
      </c>
      <c r="U14" s="32"/>
      <c r="V14" s="32"/>
      <c r="W14" s="32"/>
      <c r="X14" s="32"/>
      <c r="Y14" s="32"/>
      <c r="Z14" s="32">
        <v>0.26431754077586561</v>
      </c>
      <c r="AA14" s="32"/>
      <c r="AB14" s="32"/>
      <c r="AC14" s="32"/>
      <c r="AD14" s="32">
        <v>0.63831091853002497</v>
      </c>
      <c r="AE14" s="32"/>
      <c r="AF14" s="32">
        <v>9.7371540694109471E-2</v>
      </c>
      <c r="AG14" s="32"/>
      <c r="AH14" s="32"/>
    </row>
    <row r="15" spans="1:34">
      <c r="A15" s="275" t="s">
        <v>16</v>
      </c>
      <c r="B15" s="275" t="s">
        <v>1044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19857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50">
        <f t="shared" si="0"/>
        <v>19857</v>
      </c>
      <c r="S15" s="274" t="s">
        <v>16</v>
      </c>
      <c r="T15" s="275" t="s">
        <v>1044</v>
      </c>
      <c r="U15" s="32"/>
      <c r="V15" s="32"/>
      <c r="W15" s="32"/>
      <c r="X15" s="32"/>
      <c r="Y15" s="32"/>
      <c r="Z15" s="32">
        <v>1</v>
      </c>
      <c r="AA15" s="32"/>
      <c r="AB15" s="32"/>
      <c r="AC15" s="32"/>
      <c r="AD15" s="32"/>
      <c r="AE15" s="32"/>
      <c r="AF15" s="32"/>
      <c r="AG15" s="32"/>
      <c r="AH15" s="32"/>
    </row>
    <row r="16" spans="1:34">
      <c r="A16" s="275" t="s">
        <v>704</v>
      </c>
      <c r="B16" s="275" t="s">
        <v>1045</v>
      </c>
      <c r="C16" s="29">
        <v>0</v>
      </c>
      <c r="D16" s="29">
        <v>54914</v>
      </c>
      <c r="E16" s="29">
        <v>0</v>
      </c>
      <c r="F16" s="29">
        <v>3824</v>
      </c>
      <c r="G16" s="29">
        <v>0</v>
      </c>
      <c r="H16" s="29">
        <v>0</v>
      </c>
      <c r="I16" s="29">
        <v>21838</v>
      </c>
      <c r="J16" s="29">
        <v>0</v>
      </c>
      <c r="K16" s="29">
        <v>35390</v>
      </c>
      <c r="L16" s="29">
        <v>0</v>
      </c>
      <c r="M16" s="29">
        <v>0</v>
      </c>
      <c r="N16" s="29">
        <v>19710</v>
      </c>
      <c r="O16" s="29">
        <v>0</v>
      </c>
      <c r="P16" s="29">
        <v>0</v>
      </c>
      <c r="Q16" s="50">
        <f t="shared" si="0"/>
        <v>135676</v>
      </c>
      <c r="S16" s="275" t="s">
        <v>704</v>
      </c>
      <c r="T16" s="275" t="s">
        <v>1045</v>
      </c>
      <c r="U16" s="32"/>
      <c r="V16" s="32">
        <v>0.40474365399923345</v>
      </c>
      <c r="W16" s="32"/>
      <c r="X16" s="32">
        <v>2.8184793183761315E-2</v>
      </c>
      <c r="Y16" s="32"/>
      <c r="Z16" s="32"/>
      <c r="AA16" s="32">
        <v>0.16095698576019341</v>
      </c>
      <c r="AB16" s="32"/>
      <c r="AC16" s="32">
        <v>0.26084200595536428</v>
      </c>
      <c r="AD16" s="32"/>
      <c r="AE16" s="32"/>
      <c r="AF16" s="32">
        <v>0.14527256110144757</v>
      </c>
      <c r="AG16" s="32"/>
      <c r="AH16" s="32"/>
    </row>
    <row r="17" spans="1:34">
      <c r="A17" s="275" t="s">
        <v>17</v>
      </c>
      <c r="B17" s="275" t="s">
        <v>1046</v>
      </c>
      <c r="C17" s="29">
        <v>18193</v>
      </c>
      <c r="D17" s="29">
        <v>0</v>
      </c>
      <c r="E17" s="29">
        <v>0</v>
      </c>
      <c r="F17" s="29">
        <v>0</v>
      </c>
      <c r="G17" s="29">
        <v>16367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50">
        <f t="shared" si="0"/>
        <v>34560</v>
      </c>
      <c r="S17" s="274" t="s">
        <v>17</v>
      </c>
      <c r="T17" s="275" t="s">
        <v>1046</v>
      </c>
      <c r="U17" s="32">
        <v>0.52641782407407411</v>
      </c>
      <c r="V17" s="32"/>
      <c r="W17" s="32"/>
      <c r="X17" s="32"/>
      <c r="Y17" s="32">
        <v>0.47358217592592594</v>
      </c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>
      <c r="A18" s="111" t="s">
        <v>766</v>
      </c>
      <c r="B18" s="111" t="s">
        <v>1047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41007</v>
      </c>
      <c r="M18" s="29">
        <v>0</v>
      </c>
      <c r="N18" s="29">
        <v>3875</v>
      </c>
      <c r="O18" s="29">
        <v>0</v>
      </c>
      <c r="P18" s="29">
        <v>0</v>
      </c>
      <c r="Q18" s="50">
        <f t="shared" si="0"/>
        <v>44882</v>
      </c>
      <c r="S18" s="109" t="s">
        <v>766</v>
      </c>
      <c r="T18" s="111" t="s">
        <v>1047</v>
      </c>
      <c r="U18" s="32"/>
      <c r="V18" s="32"/>
      <c r="W18" s="32"/>
      <c r="X18" s="32"/>
      <c r="Y18" s="32"/>
      <c r="Z18" s="32"/>
      <c r="AA18" s="32"/>
      <c r="AB18" s="32"/>
      <c r="AC18" s="32"/>
      <c r="AD18" s="32">
        <v>0.91366249275878975</v>
      </c>
      <c r="AE18" s="32"/>
      <c r="AF18" s="32">
        <v>8.6337507241210282E-2</v>
      </c>
      <c r="AG18" s="32"/>
      <c r="AH18" s="32"/>
    </row>
    <row r="19" spans="1:34">
      <c r="A19" s="275" t="s">
        <v>707</v>
      </c>
      <c r="B19" s="275" t="s">
        <v>1048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26059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50">
        <f t="shared" si="0"/>
        <v>26059</v>
      </c>
      <c r="S19" s="275" t="s">
        <v>707</v>
      </c>
      <c r="T19" s="275" t="s">
        <v>1048</v>
      </c>
      <c r="U19" s="32"/>
      <c r="V19" s="32"/>
      <c r="W19" s="32"/>
      <c r="X19" s="32"/>
      <c r="Y19" s="32"/>
      <c r="Z19" s="32">
        <v>1</v>
      </c>
      <c r="AA19" s="32"/>
      <c r="AB19" s="32"/>
      <c r="AC19" s="32"/>
      <c r="AD19" s="32"/>
      <c r="AE19" s="32"/>
      <c r="AF19" s="32"/>
      <c r="AG19" s="32"/>
      <c r="AH19" s="32"/>
    </row>
    <row r="20" spans="1:34">
      <c r="A20" s="275" t="s">
        <v>11</v>
      </c>
      <c r="B20" s="275" t="s">
        <v>1049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52984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50">
        <f t="shared" si="0"/>
        <v>52984</v>
      </c>
      <c r="S20" s="274" t="s">
        <v>11</v>
      </c>
      <c r="T20" s="275" t="s">
        <v>1049</v>
      </c>
      <c r="U20" s="32"/>
      <c r="V20" s="32"/>
      <c r="W20" s="32"/>
      <c r="X20" s="32"/>
      <c r="Y20" s="32"/>
      <c r="Z20" s="32">
        <v>1</v>
      </c>
      <c r="AA20" s="32"/>
      <c r="AB20" s="32"/>
      <c r="AC20" s="32"/>
      <c r="AD20" s="32"/>
      <c r="AE20" s="32"/>
      <c r="AF20" s="32"/>
      <c r="AG20" s="32"/>
      <c r="AH20" s="32"/>
    </row>
    <row r="21" spans="1:34">
      <c r="A21" s="275" t="s">
        <v>10</v>
      </c>
      <c r="B21" s="275" t="s">
        <v>1050</v>
      </c>
      <c r="C21" s="29">
        <v>0</v>
      </c>
      <c r="D21" s="29">
        <v>0</v>
      </c>
      <c r="E21" s="29">
        <v>2092</v>
      </c>
      <c r="F21" s="29">
        <v>28116</v>
      </c>
      <c r="G21" s="29">
        <v>61710</v>
      </c>
      <c r="H21" s="29">
        <v>0</v>
      </c>
      <c r="I21" s="29">
        <v>0</v>
      </c>
      <c r="J21" s="29">
        <v>6115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50">
        <f t="shared" si="0"/>
        <v>98033</v>
      </c>
      <c r="S21" s="274" t="s">
        <v>10</v>
      </c>
      <c r="T21" s="275" t="s">
        <v>1050</v>
      </c>
      <c r="U21" s="32"/>
      <c r="V21" s="32"/>
      <c r="W21" s="32">
        <v>2.1339752940336416E-2</v>
      </c>
      <c r="X21" s="32">
        <v>0.28680138320769538</v>
      </c>
      <c r="Y21" s="32">
        <v>0.62948190915304025</v>
      </c>
      <c r="Z21" s="32"/>
      <c r="AA21" s="32"/>
      <c r="AB21" s="32">
        <v>6.2376954698927914E-2</v>
      </c>
      <c r="AC21" s="32"/>
      <c r="AD21" s="32"/>
      <c r="AE21" s="32"/>
      <c r="AF21" s="32"/>
      <c r="AG21" s="32"/>
      <c r="AH21" s="32"/>
    </row>
    <row r="22" spans="1:34">
      <c r="A22" s="275" t="s">
        <v>703</v>
      </c>
      <c r="B22" s="275" t="s">
        <v>1051</v>
      </c>
      <c r="C22" s="29">
        <v>0</v>
      </c>
      <c r="D22" s="29">
        <v>44531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33438</v>
      </c>
      <c r="L22" s="29">
        <v>0</v>
      </c>
      <c r="M22" s="29">
        <v>0</v>
      </c>
      <c r="N22" s="29">
        <v>19914</v>
      </c>
      <c r="O22" s="29">
        <v>0</v>
      </c>
      <c r="P22" s="29">
        <v>0</v>
      </c>
      <c r="Q22" s="50">
        <f t="shared" si="0"/>
        <v>97883</v>
      </c>
      <c r="S22" s="275" t="s">
        <v>703</v>
      </c>
      <c r="T22" s="275" t="s">
        <v>1051</v>
      </c>
      <c r="U22" s="32"/>
      <c r="V22" s="32">
        <v>0.45494110315376524</v>
      </c>
      <c r="W22" s="32"/>
      <c r="X22" s="32"/>
      <c r="Y22" s="32"/>
      <c r="Z22" s="32"/>
      <c r="AA22" s="32"/>
      <c r="AB22" s="32"/>
      <c r="AC22" s="32">
        <v>0.34161192444040334</v>
      </c>
      <c r="AD22" s="32"/>
      <c r="AE22" s="32"/>
      <c r="AF22" s="32">
        <v>0.20344697240583146</v>
      </c>
      <c r="AG22" s="32"/>
      <c r="AH22" s="32"/>
    </row>
    <row r="23" spans="1:34">
      <c r="A23" s="275" t="s">
        <v>722</v>
      </c>
      <c r="B23" s="327" t="s">
        <v>1052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11026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50">
        <f t="shared" si="0"/>
        <v>11026</v>
      </c>
      <c r="S23" s="274" t="s">
        <v>722</v>
      </c>
      <c r="T23" s="327" t="s">
        <v>1052</v>
      </c>
      <c r="U23" s="32"/>
      <c r="V23" s="32"/>
      <c r="W23" s="32"/>
      <c r="X23" s="32"/>
      <c r="Y23" s="32"/>
      <c r="Z23" s="32">
        <v>1</v>
      </c>
      <c r="AA23" s="32"/>
      <c r="AB23" s="32"/>
      <c r="AC23" s="32"/>
      <c r="AD23" s="32"/>
      <c r="AE23" s="32"/>
      <c r="AF23" s="32"/>
      <c r="AG23" s="32"/>
      <c r="AH23" s="32"/>
    </row>
    <row r="24" spans="1:34">
      <c r="A24" s="275" t="s">
        <v>15</v>
      </c>
      <c r="B24" s="275" t="s">
        <v>1052</v>
      </c>
      <c r="C24" s="29">
        <v>0</v>
      </c>
      <c r="D24" s="29">
        <v>0</v>
      </c>
      <c r="E24" s="29">
        <v>222</v>
      </c>
      <c r="F24" s="29">
        <v>10854</v>
      </c>
      <c r="G24" s="29">
        <v>13761</v>
      </c>
      <c r="H24" s="29">
        <v>0</v>
      </c>
      <c r="I24" s="29">
        <v>0</v>
      </c>
      <c r="J24" s="29">
        <v>249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50">
        <f t="shared" si="0"/>
        <v>25086</v>
      </c>
      <c r="S24" s="274" t="s">
        <v>15</v>
      </c>
      <c r="T24" s="275" t="s">
        <v>1052</v>
      </c>
      <c r="U24" s="32"/>
      <c r="V24" s="32"/>
      <c r="W24" s="32">
        <v>8.8495575221238937E-3</v>
      </c>
      <c r="X24" s="32">
        <v>0.43267160966276008</v>
      </c>
      <c r="Y24" s="32">
        <v>0.54855297775651757</v>
      </c>
      <c r="Z24" s="32"/>
      <c r="AA24" s="32"/>
      <c r="AB24" s="32">
        <v>9.925855058598422E-3</v>
      </c>
      <c r="AC24" s="32"/>
      <c r="AD24" s="32"/>
      <c r="AE24" s="32"/>
      <c r="AF24" s="32"/>
      <c r="AG24" s="32"/>
      <c r="AH24" s="32"/>
    </row>
    <row r="25" spans="1:34">
      <c r="A25" s="275" t="s">
        <v>14</v>
      </c>
      <c r="B25" s="275" t="s">
        <v>1053</v>
      </c>
      <c r="C25" s="29">
        <v>27578</v>
      </c>
      <c r="D25" s="29">
        <v>52602</v>
      </c>
      <c r="E25" s="29">
        <v>0</v>
      </c>
      <c r="F25" s="29">
        <v>0</v>
      </c>
      <c r="G25" s="29">
        <v>9570</v>
      </c>
      <c r="H25" s="29">
        <v>0</v>
      </c>
      <c r="I25" s="29">
        <v>0</v>
      </c>
      <c r="J25" s="29">
        <v>0</v>
      </c>
      <c r="K25" s="29">
        <v>7973</v>
      </c>
      <c r="L25" s="29">
        <v>0</v>
      </c>
      <c r="M25" s="29">
        <v>0</v>
      </c>
      <c r="N25" s="29">
        <v>5942</v>
      </c>
      <c r="O25" s="29">
        <v>0</v>
      </c>
      <c r="P25" s="29">
        <v>0</v>
      </c>
      <c r="Q25" s="50">
        <f t="shared" si="0"/>
        <v>103665</v>
      </c>
      <c r="S25" s="275" t="s">
        <v>14</v>
      </c>
      <c r="T25" s="275" t="s">
        <v>1053</v>
      </c>
      <c r="U25" s="32">
        <v>0.26603000048232289</v>
      </c>
      <c r="V25" s="32">
        <v>0.50742294892200834</v>
      </c>
      <c r="W25" s="32"/>
      <c r="X25" s="32"/>
      <c r="Y25" s="32">
        <v>9.2316596729850958E-2</v>
      </c>
      <c r="Z25" s="32"/>
      <c r="AA25" s="32"/>
      <c r="AB25" s="32"/>
      <c r="AC25" s="32">
        <v>7.6911204360198715E-2</v>
      </c>
      <c r="AD25" s="32"/>
      <c r="AE25" s="32"/>
      <c r="AF25" s="32">
        <v>5.7319249505619063E-2</v>
      </c>
      <c r="AG25" s="32"/>
      <c r="AH25" s="32"/>
    </row>
    <row r="26" spans="1:34">
      <c r="A26" s="111" t="s">
        <v>736</v>
      </c>
      <c r="B26" s="111" t="s">
        <v>1054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4774</v>
      </c>
      <c r="N26" s="29">
        <v>0</v>
      </c>
      <c r="O26" s="29">
        <v>0</v>
      </c>
      <c r="P26" s="29">
        <v>0</v>
      </c>
      <c r="Q26" s="50">
        <f t="shared" si="0"/>
        <v>4774</v>
      </c>
      <c r="S26" s="109" t="s">
        <v>736</v>
      </c>
      <c r="T26" s="111" t="s">
        <v>1054</v>
      </c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>
        <v>1</v>
      </c>
      <c r="AF26" s="32"/>
      <c r="AG26" s="32"/>
      <c r="AH26" s="32"/>
    </row>
    <row r="27" spans="1:34">
      <c r="A27" s="111" t="s">
        <v>738</v>
      </c>
      <c r="B27" s="111" t="s">
        <v>1055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7316</v>
      </c>
      <c r="P27" s="29">
        <v>0</v>
      </c>
      <c r="Q27" s="50">
        <f t="shared" si="0"/>
        <v>7316</v>
      </c>
      <c r="S27" s="109" t="s">
        <v>738</v>
      </c>
      <c r="T27" s="111" t="s">
        <v>1055</v>
      </c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>
        <v>1</v>
      </c>
      <c r="AH27" s="32"/>
    </row>
    <row r="28" spans="1:34">
      <c r="A28" s="111" t="s">
        <v>740</v>
      </c>
      <c r="B28" s="111" t="s">
        <v>1056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7602</v>
      </c>
      <c r="Q28" s="50">
        <f t="shared" si="0"/>
        <v>7602</v>
      </c>
      <c r="S28" s="109" t="s">
        <v>740</v>
      </c>
      <c r="T28" s="328" t="s">
        <v>1056</v>
      </c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>
        <v>1</v>
      </c>
    </row>
    <row r="29" spans="1:34">
      <c r="A29" s="111" t="s">
        <v>885</v>
      </c>
      <c r="B29" s="111"/>
      <c r="C29" s="50">
        <f>SUM(C6:C28)</f>
        <v>385595</v>
      </c>
      <c r="D29" s="50">
        <f t="shared" ref="D29:Q29" si="1">SUM(D6:D28)</f>
        <v>275713</v>
      </c>
      <c r="E29" s="50">
        <f t="shared" si="1"/>
        <v>2314</v>
      </c>
      <c r="F29" s="50">
        <f t="shared" si="1"/>
        <v>57967</v>
      </c>
      <c r="G29" s="50">
        <f t="shared" si="1"/>
        <v>238178</v>
      </c>
      <c r="H29" s="31">
        <f t="shared" si="1"/>
        <v>116392</v>
      </c>
      <c r="I29" s="31">
        <f t="shared" si="1"/>
        <v>117358</v>
      </c>
      <c r="J29" s="31">
        <f t="shared" si="1"/>
        <v>6364</v>
      </c>
      <c r="K29" s="31">
        <f t="shared" si="1"/>
        <v>85306</v>
      </c>
      <c r="L29" s="50">
        <f t="shared" si="1"/>
        <v>114597</v>
      </c>
      <c r="M29" s="50">
        <f t="shared" si="1"/>
        <v>17758</v>
      </c>
      <c r="N29" s="50">
        <f t="shared" si="1"/>
        <v>61695</v>
      </c>
      <c r="O29" s="50">
        <f t="shared" si="1"/>
        <v>36116</v>
      </c>
      <c r="P29" s="50">
        <f t="shared" si="1"/>
        <v>28698</v>
      </c>
      <c r="Q29" s="50">
        <f t="shared" si="1"/>
        <v>1544051</v>
      </c>
      <c r="T29" s="329"/>
    </row>
    <row r="30" spans="1:34">
      <c r="C30" s="100"/>
      <c r="D30" s="100"/>
      <c r="E30" s="100"/>
      <c r="F30" s="100"/>
      <c r="G30" s="100"/>
      <c r="H30" s="293"/>
      <c r="I30" s="293"/>
      <c r="J30" s="293"/>
      <c r="K30" s="293"/>
      <c r="L30" s="100"/>
      <c r="M30" s="100"/>
      <c r="N30" s="100"/>
      <c r="O30" s="100"/>
      <c r="P30" s="100"/>
      <c r="Q30" s="100"/>
    </row>
    <row r="31" spans="1:34" s="259" customFormat="1">
      <c r="A31" s="259" t="s">
        <v>978</v>
      </c>
      <c r="R31" s="259" t="s">
        <v>983</v>
      </c>
      <c r="AD31" s="47"/>
      <c r="AE31" s="47"/>
    </row>
    <row r="32" spans="1:34">
      <c r="A32" s="190"/>
      <c r="B32" s="190"/>
      <c r="C32" s="190" t="s">
        <v>7</v>
      </c>
      <c r="D32" s="190" t="s">
        <v>7</v>
      </c>
      <c r="E32" s="190" t="s">
        <v>7</v>
      </c>
      <c r="F32" s="190" t="s">
        <v>7</v>
      </c>
      <c r="G32" s="190" t="s">
        <v>7</v>
      </c>
      <c r="H32" s="190" t="s">
        <v>7</v>
      </c>
      <c r="I32" s="190" t="s">
        <v>7</v>
      </c>
      <c r="J32" s="190" t="s">
        <v>7</v>
      </c>
      <c r="K32" s="190" t="s">
        <v>723</v>
      </c>
      <c r="L32" s="190" t="s">
        <v>723</v>
      </c>
      <c r="M32" s="190" t="s">
        <v>723</v>
      </c>
      <c r="N32" s="190" t="s">
        <v>723</v>
      </c>
      <c r="O32" s="190" t="s">
        <v>723</v>
      </c>
      <c r="P32" s="190" t="s">
        <v>723</v>
      </c>
      <c r="R32" s="27" t="s">
        <v>1034</v>
      </c>
      <c r="S32" s="330"/>
      <c r="T32" s="27" t="s">
        <v>991</v>
      </c>
      <c r="U32" s="27" t="s">
        <v>992</v>
      </c>
      <c r="V32" s="27" t="s">
        <v>881</v>
      </c>
      <c r="X32" s="27" t="s">
        <v>1034</v>
      </c>
      <c r="Y32" s="330"/>
      <c r="Z32" s="27" t="s">
        <v>881</v>
      </c>
      <c r="AB32" s="27" t="s">
        <v>1034</v>
      </c>
      <c r="AC32" s="330"/>
      <c r="AD32" s="27" t="s">
        <v>991</v>
      </c>
      <c r="AE32" s="27" t="s">
        <v>992</v>
      </c>
    </row>
    <row r="33" spans="1:31">
      <c r="A33" s="190" t="s">
        <v>1034</v>
      </c>
      <c r="B33" s="27"/>
      <c r="C33" s="27" t="s">
        <v>0</v>
      </c>
      <c r="D33" s="27" t="s">
        <v>1</v>
      </c>
      <c r="E33" s="30" t="s">
        <v>5</v>
      </c>
      <c r="F33" s="27" t="s">
        <v>2</v>
      </c>
      <c r="G33" s="30" t="s">
        <v>3</v>
      </c>
      <c r="H33" s="30" t="s">
        <v>916</v>
      </c>
      <c r="I33" s="30" t="s">
        <v>4</v>
      </c>
      <c r="J33" s="30" t="s">
        <v>6</v>
      </c>
      <c r="K33" s="27" t="s">
        <v>0</v>
      </c>
      <c r="L33" s="27" t="s">
        <v>1</v>
      </c>
      <c r="M33" s="27" t="s">
        <v>2</v>
      </c>
      <c r="N33" s="30" t="s">
        <v>3</v>
      </c>
      <c r="O33" s="30" t="s">
        <v>916</v>
      </c>
      <c r="P33" s="30" t="s">
        <v>4</v>
      </c>
      <c r="R33" s="196">
        <v>0</v>
      </c>
      <c r="S33" s="197">
        <v>0</v>
      </c>
      <c r="T33" s="45">
        <v>133052</v>
      </c>
      <c r="U33" s="45">
        <v>242753</v>
      </c>
      <c r="V33" s="45">
        <f t="shared" ref="V33:V55" si="2">T33+U33</f>
        <v>375805</v>
      </c>
      <c r="X33" s="196" t="s">
        <v>976</v>
      </c>
      <c r="Y33" s="197">
        <v>0</v>
      </c>
      <c r="Z33" s="89">
        <v>5.2524171805205919E-4</v>
      </c>
      <c r="AB33" s="196">
        <v>0</v>
      </c>
      <c r="AC33" s="197">
        <v>0</v>
      </c>
      <c r="AD33" s="292">
        <f>T33/T56</f>
        <v>0.34693590191548501</v>
      </c>
      <c r="AE33" s="292">
        <f>U33/U56</f>
        <v>0.20917155302034821</v>
      </c>
    </row>
    <row r="34" spans="1:31">
      <c r="A34" s="274">
        <v>0</v>
      </c>
      <c r="B34" s="275">
        <v>0</v>
      </c>
      <c r="C34" s="32">
        <v>0.56718837121850652</v>
      </c>
      <c r="D34" s="32"/>
      <c r="E34" s="32"/>
      <c r="F34" s="32"/>
      <c r="G34" s="32">
        <v>0.42222623416100563</v>
      </c>
      <c r="H34" s="32"/>
      <c r="I34" s="32"/>
      <c r="J34" s="32"/>
      <c r="K34" s="32"/>
      <c r="L34" s="32">
        <v>0.47777865040097034</v>
      </c>
      <c r="M34" s="32"/>
      <c r="N34" s="32">
        <v>2.8900235027149689E-2</v>
      </c>
      <c r="O34" s="32"/>
      <c r="P34" s="32"/>
      <c r="R34" s="196" t="s">
        <v>976</v>
      </c>
      <c r="S34" s="197" t="s">
        <v>1036</v>
      </c>
      <c r="T34" s="45">
        <v>806</v>
      </c>
      <c r="U34" s="45">
        <v>5</v>
      </c>
      <c r="V34" s="45">
        <f t="shared" si="2"/>
        <v>811</v>
      </c>
      <c r="X34" s="211" t="s">
        <v>791</v>
      </c>
      <c r="Y34" s="197" t="s">
        <v>1036</v>
      </c>
      <c r="Z34" s="89">
        <v>2.5640344781357612E-3</v>
      </c>
      <c r="AB34" s="196" t="s">
        <v>976</v>
      </c>
      <c r="AC34" s="197" t="s">
        <v>1036</v>
      </c>
      <c r="AD34" s="292">
        <f>T34/T56</f>
        <v>2.1016620339707852E-3</v>
      </c>
      <c r="AE34" s="292">
        <f>U34/U56</f>
        <v>4.3083206596900595E-6</v>
      </c>
    </row>
    <row r="35" spans="1:31">
      <c r="A35" s="274" t="s">
        <v>976</v>
      </c>
      <c r="B35" s="275" t="s">
        <v>1036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>
        <v>2.2316978624432385E-2</v>
      </c>
      <c r="P35" s="32">
        <v>1.7422816921039793E-4</v>
      </c>
      <c r="R35" s="197" t="s">
        <v>9</v>
      </c>
      <c r="S35" s="197" t="s">
        <v>1037</v>
      </c>
      <c r="T35" s="45">
        <v>95125</v>
      </c>
      <c r="U35" s="45">
        <v>156083</v>
      </c>
      <c r="V35" s="45">
        <f t="shared" si="2"/>
        <v>251208</v>
      </c>
      <c r="X35" s="211" t="s">
        <v>736</v>
      </c>
      <c r="Y35" s="197" t="s">
        <v>1037</v>
      </c>
      <c r="Z35" s="89">
        <v>3.0918667841930091E-3</v>
      </c>
      <c r="AB35" s="197" t="s">
        <v>9</v>
      </c>
      <c r="AC35" s="197" t="s">
        <v>1037</v>
      </c>
      <c r="AD35" s="292">
        <f>T35/T56</f>
        <v>0.24804044786782997</v>
      </c>
      <c r="AE35" s="292">
        <f>U35/U56</f>
        <v>0.13449112270528071</v>
      </c>
    </row>
    <row r="36" spans="1:31">
      <c r="A36" s="275" t="s">
        <v>9</v>
      </c>
      <c r="B36" s="275" t="s">
        <v>1037</v>
      </c>
      <c r="C36" s="32">
        <v>0.25196903486819072</v>
      </c>
      <c r="D36" s="32">
        <v>0.44853162527700907</v>
      </c>
      <c r="E36" s="32"/>
      <c r="F36" s="32"/>
      <c r="G36" s="32">
        <v>6.3746441736852275E-2</v>
      </c>
      <c r="H36" s="32"/>
      <c r="I36" s="32"/>
      <c r="J36" s="32"/>
      <c r="K36" s="32">
        <v>9.1998218179260544E-2</v>
      </c>
      <c r="L36" s="32"/>
      <c r="M36" s="32"/>
      <c r="N36" s="32">
        <v>0.11918307804522246</v>
      </c>
      <c r="O36" s="32"/>
      <c r="P36" s="32"/>
      <c r="R36" s="211" t="s">
        <v>735</v>
      </c>
      <c r="S36" s="110" t="s">
        <v>1038</v>
      </c>
      <c r="T36" s="45">
        <v>3685</v>
      </c>
      <c r="U36" s="45">
        <v>9299</v>
      </c>
      <c r="V36" s="45">
        <f t="shared" si="2"/>
        <v>12984</v>
      </c>
      <c r="X36" s="211" t="s">
        <v>738</v>
      </c>
      <c r="Y36" s="110" t="s">
        <v>1038</v>
      </c>
      <c r="Z36" s="89">
        <v>4.7381854614905851E-3</v>
      </c>
      <c r="AB36" s="211" t="s">
        <v>735</v>
      </c>
      <c r="AC36" s="110" t="s">
        <v>1038</v>
      </c>
      <c r="AD36" s="292">
        <f>T36/T56</f>
        <v>9.6087153786381437E-3</v>
      </c>
      <c r="AE36" s="292">
        <f>U36/U56</f>
        <v>8.0126147628915723E-3</v>
      </c>
    </row>
    <row r="37" spans="1:31">
      <c r="A37" s="109" t="s">
        <v>735</v>
      </c>
      <c r="B37" s="111" t="s">
        <v>1038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>
        <v>0.73116341930397566</v>
      </c>
      <c r="N37" s="32"/>
      <c r="O37" s="32"/>
      <c r="P37" s="32"/>
      <c r="R37" s="196" t="s">
        <v>737</v>
      </c>
      <c r="S37" s="197" t="s">
        <v>1039</v>
      </c>
      <c r="T37" s="45">
        <v>4832</v>
      </c>
      <c r="U37" s="45">
        <v>23162</v>
      </c>
      <c r="V37" s="45">
        <f t="shared" si="2"/>
        <v>27994</v>
      </c>
      <c r="X37" s="211" t="s">
        <v>740</v>
      </c>
      <c r="Y37" s="197" t="s">
        <v>1039</v>
      </c>
      <c r="Z37" s="89">
        <v>4.9234125038615951E-3</v>
      </c>
      <c r="AB37" s="196" t="s">
        <v>737</v>
      </c>
      <c r="AC37" s="197" t="s">
        <v>1039</v>
      </c>
      <c r="AD37" s="292">
        <f>T37/T56</f>
        <v>1.2599542119288877E-2</v>
      </c>
      <c r="AE37" s="292">
        <f>U37/U56</f>
        <v>1.9957864623948232E-2</v>
      </c>
    </row>
    <row r="38" spans="1:31">
      <c r="A38" s="274" t="s">
        <v>737</v>
      </c>
      <c r="B38" s="275" t="s">
        <v>1039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>
        <v>0.77511352309225823</v>
      </c>
      <c r="P38" s="32"/>
      <c r="R38" s="211" t="s">
        <v>739</v>
      </c>
      <c r="S38" s="110" t="s">
        <v>1040</v>
      </c>
      <c r="T38" s="45">
        <v>896</v>
      </c>
      <c r="U38" s="45">
        <v>20195</v>
      </c>
      <c r="V38" s="45">
        <f t="shared" si="2"/>
        <v>21091</v>
      </c>
      <c r="X38" s="196" t="s">
        <v>722</v>
      </c>
      <c r="Y38" s="110" t="s">
        <v>1040</v>
      </c>
      <c r="Z38" s="89">
        <v>7.1409558363033348E-3</v>
      </c>
      <c r="AB38" s="211" t="s">
        <v>739</v>
      </c>
      <c r="AC38" s="110" t="s">
        <v>1040</v>
      </c>
      <c r="AD38" s="292">
        <f>T38/T56</f>
        <v>2.3363389360270765E-3</v>
      </c>
      <c r="AE38" s="292">
        <f>U38/U56</f>
        <v>1.7401307144488148E-2</v>
      </c>
    </row>
    <row r="39" spans="1:31">
      <c r="A39" s="109" t="s">
        <v>739</v>
      </c>
      <c r="B39" s="111" t="s">
        <v>1040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>
        <v>0.73492926336330056</v>
      </c>
      <c r="R39" s="196" t="s">
        <v>12</v>
      </c>
      <c r="S39" s="197" t="s">
        <v>1041</v>
      </c>
      <c r="T39" s="45">
        <v>9653</v>
      </c>
      <c r="U39" s="45">
        <v>146680</v>
      </c>
      <c r="V39" s="45">
        <f t="shared" si="2"/>
        <v>156333</v>
      </c>
      <c r="X39" s="211" t="s">
        <v>735</v>
      </c>
      <c r="Y39" s="197" t="s">
        <v>1041</v>
      </c>
      <c r="Z39" s="89">
        <v>8.4090486648433251E-3</v>
      </c>
      <c r="AB39" s="196" t="s">
        <v>12</v>
      </c>
      <c r="AC39" s="197" t="s">
        <v>1041</v>
      </c>
      <c r="AD39" s="292">
        <f>T39/T56</f>
        <v>2.5170401506104206E-2</v>
      </c>
      <c r="AE39" s="292">
        <f>U39/U56</f>
        <v>0.12638889487266758</v>
      </c>
    </row>
    <row r="40" spans="1:31">
      <c r="A40" s="274" t="s">
        <v>12</v>
      </c>
      <c r="B40" s="275" t="s">
        <v>1041</v>
      </c>
      <c r="C40" s="32">
        <v>6.2140328583098849E-2</v>
      </c>
      <c r="D40" s="32"/>
      <c r="E40" s="32"/>
      <c r="F40" s="32">
        <v>0.26175237635206239</v>
      </c>
      <c r="G40" s="32">
        <v>8.8261720226049431E-2</v>
      </c>
      <c r="H40" s="32"/>
      <c r="I40" s="32">
        <v>0.81391980095093641</v>
      </c>
      <c r="J40" s="32"/>
      <c r="K40" s="32">
        <v>7.7016856961995639E-3</v>
      </c>
      <c r="L40" s="32"/>
      <c r="M40" s="32"/>
      <c r="N40" s="32"/>
      <c r="O40" s="32"/>
      <c r="P40" s="32"/>
      <c r="R40" s="211" t="s">
        <v>791</v>
      </c>
      <c r="S40" s="110" t="s">
        <v>1042</v>
      </c>
      <c r="T40" s="45">
        <v>2365</v>
      </c>
      <c r="U40" s="45">
        <v>1594</v>
      </c>
      <c r="V40" s="45">
        <f t="shared" si="2"/>
        <v>3959</v>
      </c>
      <c r="X40" s="196" t="s">
        <v>16</v>
      </c>
      <c r="Y40" s="110" t="s">
        <v>1042</v>
      </c>
      <c r="Z40" s="89">
        <v>1.2860326504759234E-2</v>
      </c>
      <c r="AB40" s="211" t="s">
        <v>791</v>
      </c>
      <c r="AC40" s="110" t="s">
        <v>1042</v>
      </c>
      <c r="AD40" s="292">
        <f>T40/T56</f>
        <v>6.1667874818125403E-3</v>
      </c>
      <c r="AE40" s="292">
        <f>U40/U56</f>
        <v>1.373492626309191E-3</v>
      </c>
    </row>
    <row r="41" spans="1:31">
      <c r="A41" s="109" t="s">
        <v>791</v>
      </c>
      <c r="B41" s="111" t="s">
        <v>1042</v>
      </c>
      <c r="C41" s="32"/>
      <c r="D41" s="32"/>
      <c r="E41" s="32"/>
      <c r="F41" s="32"/>
      <c r="G41" s="32"/>
      <c r="H41" s="32"/>
      <c r="I41" s="32"/>
      <c r="J41" s="32"/>
      <c r="K41" s="32"/>
      <c r="L41" s="32">
        <v>2.8124645496828016E-2</v>
      </c>
      <c r="M41" s="32"/>
      <c r="N41" s="32">
        <v>1.1929653942783046E-2</v>
      </c>
      <c r="O41" s="32"/>
      <c r="P41" s="32"/>
      <c r="R41" s="197" t="s">
        <v>708</v>
      </c>
      <c r="S41" s="197" t="s">
        <v>1043</v>
      </c>
      <c r="T41" s="45">
        <v>10314</v>
      </c>
      <c r="U41" s="45">
        <v>14149</v>
      </c>
      <c r="V41" s="45">
        <f t="shared" si="2"/>
        <v>24463</v>
      </c>
      <c r="X41" s="211" t="s">
        <v>739</v>
      </c>
      <c r="Y41" s="197" t="s">
        <v>1043</v>
      </c>
      <c r="Z41" s="89">
        <v>1.3659522904360025E-2</v>
      </c>
      <c r="AB41" s="197" t="s">
        <v>708</v>
      </c>
      <c r="AC41" s="197" t="s">
        <v>1043</v>
      </c>
      <c r="AD41" s="292">
        <f>T41/T56</f>
        <v>2.6893972975650968E-2</v>
      </c>
      <c r="AE41" s="292">
        <f>U41/U56</f>
        <v>1.219168580279093E-2</v>
      </c>
    </row>
    <row r="42" spans="1:31">
      <c r="A42" s="275" t="s">
        <v>708</v>
      </c>
      <c r="B42" s="275" t="s">
        <v>1043</v>
      </c>
      <c r="C42" s="32"/>
      <c r="D42" s="32"/>
      <c r="E42" s="32"/>
      <c r="F42" s="32"/>
      <c r="G42" s="32"/>
      <c r="H42" s="32">
        <v>5.555364629871469E-2</v>
      </c>
      <c r="I42" s="32"/>
      <c r="J42" s="32"/>
      <c r="K42" s="32"/>
      <c r="L42" s="32">
        <v>0.13626011152124401</v>
      </c>
      <c r="M42" s="32"/>
      <c r="N42" s="32">
        <v>3.8609287624604909E-2</v>
      </c>
      <c r="O42" s="32"/>
      <c r="P42" s="32"/>
      <c r="R42" s="196" t="s">
        <v>16</v>
      </c>
      <c r="S42" s="197" t="s">
        <v>1044</v>
      </c>
      <c r="T42" s="45">
        <v>3398</v>
      </c>
      <c r="U42" s="45">
        <v>16459</v>
      </c>
      <c r="V42" s="45">
        <f t="shared" si="2"/>
        <v>19857</v>
      </c>
      <c r="X42" s="197" t="s">
        <v>708</v>
      </c>
      <c r="Y42" s="197" t="s">
        <v>1044</v>
      </c>
      <c r="Z42" s="89">
        <v>1.5843388592734306E-2</v>
      </c>
      <c r="AB42" s="196" t="s">
        <v>16</v>
      </c>
      <c r="AC42" s="197" t="s">
        <v>1044</v>
      </c>
      <c r="AD42" s="292">
        <f>T42/T56</f>
        <v>8.8603568131919701E-3</v>
      </c>
      <c r="AE42" s="292">
        <f>U42/U56</f>
        <v>1.4182129947567738E-2</v>
      </c>
    </row>
    <row r="43" spans="1:31">
      <c r="A43" s="274" t="s">
        <v>16</v>
      </c>
      <c r="B43" s="275" t="s">
        <v>1044</v>
      </c>
      <c r="C43" s="32"/>
      <c r="D43" s="32"/>
      <c r="E43" s="32"/>
      <c r="F43" s="32"/>
      <c r="G43" s="32"/>
      <c r="H43" s="32">
        <v>0.17060450890095538</v>
      </c>
      <c r="I43" s="32"/>
      <c r="J43" s="32"/>
      <c r="K43" s="32"/>
      <c r="L43" s="32"/>
      <c r="M43" s="32"/>
      <c r="N43" s="32"/>
      <c r="O43" s="32"/>
      <c r="P43" s="32"/>
      <c r="R43" s="197" t="s">
        <v>704</v>
      </c>
      <c r="S43" s="197" t="s">
        <v>1045</v>
      </c>
      <c r="T43" s="45">
        <v>22037</v>
      </c>
      <c r="U43" s="45">
        <v>113639</v>
      </c>
      <c r="V43" s="45">
        <f t="shared" si="2"/>
        <v>135676</v>
      </c>
      <c r="X43" s="196" t="s">
        <v>15</v>
      </c>
      <c r="Y43" s="197" t="s">
        <v>1045</v>
      </c>
      <c r="Z43" s="89">
        <v>1.6246872674542487E-2</v>
      </c>
      <c r="AB43" s="197" t="s">
        <v>704</v>
      </c>
      <c r="AC43" s="197" t="s">
        <v>1045</v>
      </c>
      <c r="AD43" s="292">
        <f>T43/T56</f>
        <v>5.7461943229049871E-2</v>
      </c>
      <c r="AE43" s="292">
        <f>U43/U56</f>
        <v>9.791865028930373E-2</v>
      </c>
    </row>
    <row r="44" spans="1:31">
      <c r="A44" s="275" t="s">
        <v>704</v>
      </c>
      <c r="B44" s="275" t="s">
        <v>1045</v>
      </c>
      <c r="C44" s="32"/>
      <c r="D44" s="32">
        <v>0.19917087696263869</v>
      </c>
      <c r="E44" s="32"/>
      <c r="F44" s="32">
        <v>6.5968568323356389E-2</v>
      </c>
      <c r="G44" s="32"/>
      <c r="H44" s="32"/>
      <c r="I44" s="32">
        <v>0.18608019904906356</v>
      </c>
      <c r="J44" s="32"/>
      <c r="K44" s="32">
        <v>0.41485944716667056</v>
      </c>
      <c r="L44" s="32"/>
      <c r="M44" s="32"/>
      <c r="N44" s="32">
        <v>0.31947483588621445</v>
      </c>
      <c r="O44" s="32"/>
      <c r="P44" s="32"/>
      <c r="R44" s="196" t="s">
        <v>17</v>
      </c>
      <c r="S44" s="197" t="s">
        <v>1046</v>
      </c>
      <c r="T44" s="45">
        <v>530</v>
      </c>
      <c r="U44" s="45">
        <v>34030</v>
      </c>
      <c r="V44" s="45">
        <f t="shared" si="2"/>
        <v>34560</v>
      </c>
      <c r="X44" s="197" t="s">
        <v>707</v>
      </c>
      <c r="Y44" s="197" t="s">
        <v>1046</v>
      </c>
      <c r="Z44" s="89">
        <v>1.6877033206804698E-2</v>
      </c>
      <c r="AB44" s="196" t="s">
        <v>17</v>
      </c>
      <c r="AC44" s="197" t="s">
        <v>1046</v>
      </c>
      <c r="AD44" s="292">
        <f>T44/T56</f>
        <v>1.3819862009981591E-3</v>
      </c>
      <c r="AE44" s="292">
        <f>U44/U56</f>
        <v>2.9322430409850546E-2</v>
      </c>
    </row>
    <row r="45" spans="1:31">
      <c r="A45" s="274" t="s">
        <v>17</v>
      </c>
      <c r="B45" s="275" t="s">
        <v>1046</v>
      </c>
      <c r="C45" s="32">
        <v>4.718162839248434E-2</v>
      </c>
      <c r="D45" s="32"/>
      <c r="E45" s="32"/>
      <c r="F45" s="32"/>
      <c r="G45" s="32">
        <v>6.8717513792205823E-2</v>
      </c>
      <c r="H45" s="32"/>
      <c r="I45" s="32"/>
      <c r="J45" s="32"/>
      <c r="K45" s="32"/>
      <c r="L45" s="32"/>
      <c r="M45" s="32"/>
      <c r="N45" s="32"/>
      <c r="O45" s="32"/>
      <c r="P45" s="32"/>
      <c r="R45" s="211" t="s">
        <v>766</v>
      </c>
      <c r="S45" s="110" t="s">
        <v>1047</v>
      </c>
      <c r="T45" s="45">
        <v>15544</v>
      </c>
      <c r="U45" s="45">
        <v>29338</v>
      </c>
      <c r="V45" s="45">
        <f t="shared" si="2"/>
        <v>44882</v>
      </c>
      <c r="X45" s="196" t="s">
        <v>737</v>
      </c>
      <c r="Y45" s="110" t="s">
        <v>1047</v>
      </c>
      <c r="Z45" s="89">
        <v>1.813023015431485E-2</v>
      </c>
      <c r="AB45" s="211" t="s">
        <v>766</v>
      </c>
      <c r="AC45" s="110" t="s">
        <v>1047</v>
      </c>
      <c r="AD45" s="292">
        <f>T45/T56</f>
        <v>4.0531308506255442E-2</v>
      </c>
      <c r="AE45" s="292">
        <f>U45/U56</f>
        <v>2.5279502302797394E-2</v>
      </c>
    </row>
    <row r="46" spans="1:31">
      <c r="A46" s="109" t="s">
        <v>766</v>
      </c>
      <c r="B46" s="111" t="s">
        <v>1047</v>
      </c>
      <c r="C46" s="32"/>
      <c r="D46" s="32"/>
      <c r="E46" s="32"/>
      <c r="F46" s="32"/>
      <c r="G46" s="32"/>
      <c r="H46" s="32"/>
      <c r="I46" s="32"/>
      <c r="J46" s="32"/>
      <c r="K46" s="32"/>
      <c r="L46" s="32">
        <v>0.35783659258095762</v>
      </c>
      <c r="M46" s="32"/>
      <c r="N46" s="32">
        <v>6.2808979657994979E-2</v>
      </c>
      <c r="O46" s="32"/>
      <c r="P46" s="32"/>
      <c r="R46" s="197" t="s">
        <v>707</v>
      </c>
      <c r="S46" s="197" t="s">
        <v>1048</v>
      </c>
      <c r="T46" s="45">
        <v>4280</v>
      </c>
      <c r="U46" s="45">
        <v>21779</v>
      </c>
      <c r="V46" s="45">
        <f t="shared" si="2"/>
        <v>26059</v>
      </c>
      <c r="X46" s="196" t="s">
        <v>17</v>
      </c>
      <c r="Y46" s="197" t="s">
        <v>1048</v>
      </c>
      <c r="Z46" s="89">
        <v>2.238268036483251E-2</v>
      </c>
      <c r="AB46" s="197" t="s">
        <v>707</v>
      </c>
      <c r="AC46" s="197" t="s">
        <v>1048</v>
      </c>
      <c r="AD46" s="292">
        <f>T46/T56</f>
        <v>1.1160190453343625E-2</v>
      </c>
      <c r="AE46" s="292">
        <f>U46/U56</f>
        <v>1.8766183129477962E-2</v>
      </c>
    </row>
    <row r="47" spans="1:31">
      <c r="A47" s="275" t="s">
        <v>707</v>
      </c>
      <c r="B47" s="275" t="s">
        <v>1048</v>
      </c>
      <c r="C47" s="32"/>
      <c r="D47" s="32"/>
      <c r="E47" s="32"/>
      <c r="F47" s="32"/>
      <c r="G47" s="32"/>
      <c r="H47" s="32">
        <v>0.22388995807271977</v>
      </c>
      <c r="I47" s="32"/>
      <c r="J47" s="32"/>
      <c r="K47" s="32"/>
      <c r="L47" s="32"/>
      <c r="M47" s="32"/>
      <c r="N47" s="32"/>
      <c r="O47" s="32"/>
      <c r="P47" s="32"/>
      <c r="R47" s="196" t="s">
        <v>11</v>
      </c>
      <c r="S47" s="197" t="s">
        <v>1049</v>
      </c>
      <c r="T47" s="45">
        <v>11090</v>
      </c>
      <c r="U47" s="45">
        <v>41894</v>
      </c>
      <c r="V47" s="45">
        <f t="shared" si="2"/>
        <v>52984</v>
      </c>
      <c r="X47" s="211" t="s">
        <v>766</v>
      </c>
      <c r="Y47" s="197" t="s">
        <v>1049</v>
      </c>
      <c r="Z47" s="89">
        <v>2.9067692712222589E-2</v>
      </c>
      <c r="AB47" s="196" t="s">
        <v>11</v>
      </c>
      <c r="AC47" s="197" t="s">
        <v>1049</v>
      </c>
      <c r="AD47" s="292">
        <f>T47/T56</f>
        <v>2.8917409375602988E-2</v>
      </c>
      <c r="AE47" s="292">
        <f>U47/U56</f>
        <v>3.6098557143411071E-2</v>
      </c>
    </row>
    <row r="48" spans="1:31">
      <c r="A48" s="274" t="s">
        <v>11</v>
      </c>
      <c r="B48" s="275" t="s">
        <v>1049</v>
      </c>
      <c r="C48" s="32"/>
      <c r="D48" s="32"/>
      <c r="E48" s="32"/>
      <c r="F48" s="32"/>
      <c r="G48" s="32"/>
      <c r="H48" s="32">
        <v>0.45522029005429926</v>
      </c>
      <c r="I48" s="32"/>
      <c r="J48" s="32"/>
      <c r="K48" s="32"/>
      <c r="L48" s="32"/>
      <c r="M48" s="32"/>
      <c r="N48" s="32"/>
      <c r="O48" s="32"/>
      <c r="P48" s="32"/>
      <c r="R48" s="196" t="s">
        <v>10</v>
      </c>
      <c r="S48" s="197" t="s">
        <v>1050</v>
      </c>
      <c r="T48" s="45">
        <v>17796</v>
      </c>
      <c r="U48" s="45">
        <v>80237</v>
      </c>
      <c r="V48" s="45">
        <f t="shared" si="2"/>
        <v>98033</v>
      </c>
      <c r="X48" s="196" t="s">
        <v>11</v>
      </c>
      <c r="Y48" s="197" t="s">
        <v>1050</v>
      </c>
      <c r="Z48" s="89">
        <v>3.43149287167328E-2</v>
      </c>
      <c r="AB48" s="196" t="s">
        <v>10</v>
      </c>
      <c r="AC48" s="197" t="s">
        <v>1050</v>
      </c>
      <c r="AD48" s="292">
        <f>T48/T56</f>
        <v>4.6403446099930641E-2</v>
      </c>
      <c r="AE48" s="292">
        <f>U48/U56</f>
        <v>6.9137344954310259E-2</v>
      </c>
    </row>
    <row r="49" spans="1:31">
      <c r="A49" s="274" t="s">
        <v>10</v>
      </c>
      <c r="B49" s="275" t="s">
        <v>1050</v>
      </c>
      <c r="C49" s="32"/>
      <c r="D49" s="32"/>
      <c r="E49" s="32">
        <v>0.90406222990492657</v>
      </c>
      <c r="F49" s="32">
        <v>0.48503458864526366</v>
      </c>
      <c r="G49" s="32">
        <v>0.25909193964178051</v>
      </c>
      <c r="H49" s="32"/>
      <c r="I49" s="32"/>
      <c r="J49" s="32">
        <v>0.96087366436203647</v>
      </c>
      <c r="K49" s="32"/>
      <c r="L49" s="32"/>
      <c r="M49" s="32"/>
      <c r="N49" s="32"/>
      <c r="O49" s="32"/>
      <c r="P49" s="32"/>
      <c r="R49" s="197" t="s">
        <v>703</v>
      </c>
      <c r="S49" s="197" t="s">
        <v>1051</v>
      </c>
      <c r="T49" s="45">
        <v>22328</v>
      </c>
      <c r="U49" s="45">
        <v>75555</v>
      </c>
      <c r="V49" s="45">
        <f t="shared" si="2"/>
        <v>97883</v>
      </c>
      <c r="X49" s="197" t="s">
        <v>703</v>
      </c>
      <c r="Y49" s="197" t="s">
        <v>1051</v>
      </c>
      <c r="Z49" s="89">
        <v>6.3393631427977437E-2</v>
      </c>
      <c r="AB49" s="197" t="s">
        <v>703</v>
      </c>
      <c r="AC49" s="197" t="s">
        <v>1051</v>
      </c>
      <c r="AD49" s="292">
        <f>T49/T56</f>
        <v>5.822073187903188E-2</v>
      </c>
      <c r="AE49" s="292">
        <f>U49/U56</f>
        <v>6.5103033488576489E-2</v>
      </c>
    </row>
    <row r="50" spans="1:31">
      <c r="A50" s="275" t="s">
        <v>703</v>
      </c>
      <c r="B50" s="275" t="s">
        <v>1051</v>
      </c>
      <c r="C50" s="32"/>
      <c r="D50" s="32">
        <v>0.16151215212920683</v>
      </c>
      <c r="E50" s="32"/>
      <c r="F50" s="32"/>
      <c r="G50" s="32"/>
      <c r="H50" s="32"/>
      <c r="I50" s="32"/>
      <c r="J50" s="32"/>
      <c r="K50" s="32">
        <v>0.39197711767050386</v>
      </c>
      <c r="L50" s="32"/>
      <c r="M50" s="32"/>
      <c r="N50" s="32">
        <v>0.32278142475079019</v>
      </c>
      <c r="O50" s="32"/>
      <c r="P50" s="32"/>
      <c r="R50" s="196" t="s">
        <v>722</v>
      </c>
      <c r="S50" s="331" t="s">
        <v>1052</v>
      </c>
      <c r="T50" s="45">
        <v>361</v>
      </c>
      <c r="U50" s="45">
        <v>10665</v>
      </c>
      <c r="V50" s="45">
        <f t="shared" si="2"/>
        <v>11026</v>
      </c>
      <c r="X50" s="196" t="s">
        <v>10</v>
      </c>
      <c r="Y50" s="331" t="s">
        <v>1052</v>
      </c>
      <c r="Z50" s="89">
        <v>6.3490778478172027E-2</v>
      </c>
      <c r="AB50" s="196" t="s">
        <v>722</v>
      </c>
      <c r="AC50" s="331" t="s">
        <v>1052</v>
      </c>
      <c r="AD50" s="292">
        <f>T50/T56</f>
        <v>9.4131512935912343E-4</v>
      </c>
      <c r="AE50" s="292">
        <f>U50/U56</f>
        <v>9.1896479671188976E-3</v>
      </c>
    </row>
    <row r="51" spans="1:31">
      <c r="A51" s="274" t="s">
        <v>722</v>
      </c>
      <c r="B51" s="327" t="s">
        <v>1052</v>
      </c>
      <c r="C51" s="32"/>
      <c r="D51" s="32"/>
      <c r="E51" s="32"/>
      <c r="F51" s="32"/>
      <c r="G51" s="32"/>
      <c r="H51" s="32">
        <v>9.4731596673310881E-2</v>
      </c>
      <c r="I51" s="32"/>
      <c r="J51" s="32"/>
      <c r="K51" s="32"/>
      <c r="L51" s="32"/>
      <c r="M51" s="32"/>
      <c r="N51" s="32"/>
      <c r="O51" s="32"/>
      <c r="P51" s="32"/>
      <c r="R51" s="196" t="s">
        <v>15</v>
      </c>
      <c r="S51" s="197" t="s">
        <v>1052</v>
      </c>
      <c r="T51" s="45">
        <v>3184</v>
      </c>
      <c r="U51" s="45">
        <v>21902</v>
      </c>
      <c r="V51" s="45">
        <f t="shared" si="2"/>
        <v>25086</v>
      </c>
      <c r="X51" s="197" t="s">
        <v>14</v>
      </c>
      <c r="Y51" s="197" t="s">
        <v>1052</v>
      </c>
      <c r="Z51" s="89">
        <v>6.7138326389478073E-2</v>
      </c>
      <c r="AB51" s="196" t="s">
        <v>15</v>
      </c>
      <c r="AC51" s="197" t="s">
        <v>1052</v>
      </c>
      <c r="AD51" s="292">
        <f>T51/T56</f>
        <v>8.3023472905247898E-3</v>
      </c>
      <c r="AE51" s="292">
        <f>U51/U56</f>
        <v>1.8872167817706335E-2</v>
      </c>
    </row>
    <row r="52" spans="1:31">
      <c r="A52" s="274" t="s">
        <v>15</v>
      </c>
      <c r="B52" s="275" t="s">
        <v>1052</v>
      </c>
      <c r="C52" s="32"/>
      <c r="D52" s="32"/>
      <c r="E52" s="32">
        <v>9.5937770095073469E-2</v>
      </c>
      <c r="F52" s="32">
        <v>0.18724446667931754</v>
      </c>
      <c r="G52" s="32">
        <v>5.777611702172325E-2</v>
      </c>
      <c r="H52" s="32"/>
      <c r="I52" s="32"/>
      <c r="J52" s="32">
        <v>3.9126335637963548E-2</v>
      </c>
      <c r="K52" s="32"/>
      <c r="L52" s="32"/>
      <c r="M52" s="32"/>
      <c r="N52" s="32"/>
      <c r="O52" s="32"/>
      <c r="P52" s="32"/>
      <c r="R52" s="197" t="s">
        <v>14</v>
      </c>
      <c r="S52" s="197" t="s">
        <v>1053</v>
      </c>
      <c r="T52" s="45">
        <v>18795</v>
      </c>
      <c r="U52" s="45">
        <v>84870</v>
      </c>
      <c r="V52" s="45">
        <f t="shared" si="2"/>
        <v>103665</v>
      </c>
      <c r="X52" s="197" t="s">
        <v>704</v>
      </c>
      <c r="Y52" s="197" t="s">
        <v>1053</v>
      </c>
      <c r="Z52" s="89">
        <v>8.7870154548003926E-2</v>
      </c>
      <c r="AB52" s="197" t="s">
        <v>14</v>
      </c>
      <c r="AC52" s="197" t="s">
        <v>1053</v>
      </c>
      <c r="AD52" s="292">
        <f>T52/T56</f>
        <v>4.9008359712755474E-2</v>
      </c>
      <c r="AE52" s="292">
        <f>U52/U56</f>
        <v>7.3129434877579072E-2</v>
      </c>
    </row>
    <row r="53" spans="1:31">
      <c r="A53" s="275" t="s">
        <v>14</v>
      </c>
      <c r="B53" s="275" t="s">
        <v>1053</v>
      </c>
      <c r="C53" s="32">
        <v>7.1520636937719623E-2</v>
      </c>
      <c r="D53" s="32">
        <v>0.19078534563114544</v>
      </c>
      <c r="E53" s="32"/>
      <c r="F53" s="32"/>
      <c r="G53" s="32">
        <v>4.0180033420383073E-2</v>
      </c>
      <c r="H53" s="32"/>
      <c r="I53" s="32"/>
      <c r="J53" s="32"/>
      <c r="K53" s="32">
        <v>9.3463531287365481E-2</v>
      </c>
      <c r="L53" s="32"/>
      <c r="M53" s="32"/>
      <c r="N53" s="32">
        <v>9.6312505065240292E-2</v>
      </c>
      <c r="O53" s="32"/>
      <c r="P53" s="32"/>
      <c r="R53" s="211" t="s">
        <v>736</v>
      </c>
      <c r="S53" s="110" t="s">
        <v>1054</v>
      </c>
      <c r="T53" s="45">
        <v>1659</v>
      </c>
      <c r="U53" s="45">
        <v>3115</v>
      </c>
      <c r="V53" s="45">
        <f t="shared" si="2"/>
        <v>4774</v>
      </c>
      <c r="X53" s="196" t="s">
        <v>12</v>
      </c>
      <c r="Y53" s="110" t="s">
        <v>1054</v>
      </c>
      <c r="Z53" s="89">
        <v>0.10124859865380094</v>
      </c>
      <c r="AB53" s="211" t="s">
        <v>736</v>
      </c>
      <c r="AC53" s="110" t="s">
        <v>1054</v>
      </c>
      <c r="AD53" s="292">
        <f>T53/T56</f>
        <v>4.3258775612376342E-3</v>
      </c>
      <c r="AE53" s="292">
        <f>U53/U56</f>
        <v>2.684083770986907E-3</v>
      </c>
    </row>
    <row r="54" spans="1:31">
      <c r="A54" s="109" t="s">
        <v>736</v>
      </c>
      <c r="B54" s="111" t="s">
        <v>1054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>
        <v>0.26883658069602434</v>
      </c>
      <c r="N54" s="32"/>
      <c r="O54" s="32"/>
      <c r="P54" s="32"/>
      <c r="R54" s="211" t="s">
        <v>738</v>
      </c>
      <c r="S54" s="110" t="s">
        <v>1055</v>
      </c>
      <c r="T54" s="45">
        <v>1256</v>
      </c>
      <c r="U54" s="45">
        <v>6060</v>
      </c>
      <c r="V54" s="45">
        <f t="shared" si="2"/>
        <v>7316</v>
      </c>
      <c r="X54" s="197" t="s">
        <v>9</v>
      </c>
      <c r="Y54" s="110" t="s">
        <v>1055</v>
      </c>
      <c r="Z54" s="89">
        <v>0.1626941079018763</v>
      </c>
      <c r="AB54" s="211" t="s">
        <v>738</v>
      </c>
      <c r="AC54" s="110" t="s">
        <v>1055</v>
      </c>
      <c r="AD54" s="292">
        <f>T54/T56</f>
        <v>3.2750465442522411E-3</v>
      </c>
      <c r="AE54" s="292">
        <f>U54/U56</f>
        <v>5.2216846395443522E-3</v>
      </c>
    </row>
    <row r="55" spans="1:31">
      <c r="A55" s="109" t="s">
        <v>738</v>
      </c>
      <c r="B55" s="111" t="s">
        <v>1055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>
        <v>0.20256949828330933</v>
      </c>
      <c r="P55" s="32"/>
      <c r="R55" s="211" t="s">
        <v>740</v>
      </c>
      <c r="S55" s="110" t="s">
        <v>1056</v>
      </c>
      <c r="T55" s="45">
        <v>520</v>
      </c>
      <c r="U55" s="45">
        <v>7082</v>
      </c>
      <c r="V55" s="45">
        <f t="shared" si="2"/>
        <v>7602</v>
      </c>
      <c r="X55" s="196">
        <v>0</v>
      </c>
      <c r="Y55" s="110" t="s">
        <v>1056</v>
      </c>
      <c r="Z55" s="89">
        <v>0.24338898132250814</v>
      </c>
      <c r="AB55" s="211" t="s">
        <v>740</v>
      </c>
      <c r="AC55" s="110" t="s">
        <v>1056</v>
      </c>
      <c r="AD55" s="292">
        <f>T55/T56</f>
        <v>1.3559109896585711E-3</v>
      </c>
      <c r="AE55" s="292">
        <f>U55/U56</f>
        <v>6.1023053823850001E-3</v>
      </c>
    </row>
    <row r="56" spans="1:31">
      <c r="A56" s="109" t="s">
        <v>740</v>
      </c>
      <c r="B56" s="111" t="s">
        <v>1056</v>
      </c>
      <c r="C56" s="32"/>
      <c r="D56" s="32"/>
      <c r="E56" s="32"/>
      <c r="F56" s="32"/>
      <c r="G56" s="32"/>
      <c r="H56" s="291"/>
      <c r="I56" s="32"/>
      <c r="J56" s="32"/>
      <c r="K56" s="291"/>
      <c r="L56" s="32"/>
      <c r="M56" s="32"/>
      <c r="N56" s="32"/>
      <c r="O56" s="32"/>
      <c r="P56" s="32">
        <v>0.26489650846748902</v>
      </c>
      <c r="R56" s="30" t="s">
        <v>881</v>
      </c>
      <c r="S56" s="86"/>
      <c r="T56" s="50">
        <f>SUM(T33:T55)</f>
        <v>383506</v>
      </c>
      <c r="U56" s="50">
        <f>SUM(U33:U55)</f>
        <v>1160545</v>
      </c>
      <c r="V56" s="50">
        <f>SUM(V33:V55)</f>
        <v>1544051</v>
      </c>
      <c r="X56" s="30" t="s">
        <v>881</v>
      </c>
      <c r="Y56" s="86"/>
      <c r="Z56" s="276">
        <v>1</v>
      </c>
    </row>
    <row r="58" spans="1:31" s="259" customFormat="1">
      <c r="A58" s="259" t="s">
        <v>1061</v>
      </c>
    </row>
    <row r="59" spans="1:31">
      <c r="A59" s="190" t="s">
        <v>1085</v>
      </c>
      <c r="B59" s="190"/>
      <c r="C59" s="190" t="s">
        <v>7</v>
      </c>
      <c r="D59" s="190" t="s">
        <v>7</v>
      </c>
      <c r="E59" s="190" t="s">
        <v>7</v>
      </c>
      <c r="F59" s="190" t="s">
        <v>7</v>
      </c>
      <c r="G59" s="190" t="s">
        <v>7</v>
      </c>
      <c r="H59" s="190" t="s">
        <v>7</v>
      </c>
      <c r="I59" s="190" t="s">
        <v>7</v>
      </c>
      <c r="J59" s="190" t="s">
        <v>7</v>
      </c>
      <c r="K59" s="190" t="s">
        <v>723</v>
      </c>
      <c r="L59" s="190" t="s">
        <v>723</v>
      </c>
      <c r="M59" s="190" t="s">
        <v>723</v>
      </c>
      <c r="N59" s="190" t="s">
        <v>723</v>
      </c>
      <c r="O59" s="190" t="s">
        <v>723</v>
      </c>
      <c r="P59" s="190" t="s">
        <v>723</v>
      </c>
    </row>
    <row r="60" spans="1:31">
      <c r="A60" s="190" t="s">
        <v>1034</v>
      </c>
      <c r="B60" s="27"/>
      <c r="C60" s="274" t="s">
        <v>0</v>
      </c>
      <c r="D60" s="27" t="s">
        <v>1</v>
      </c>
      <c r="E60" s="30" t="s">
        <v>5</v>
      </c>
      <c r="F60" s="27" t="s">
        <v>2</v>
      </c>
      <c r="G60" s="30" t="s">
        <v>3</v>
      </c>
      <c r="H60" s="30" t="s">
        <v>916</v>
      </c>
      <c r="I60" s="30" t="s">
        <v>4</v>
      </c>
      <c r="J60" s="30" t="s">
        <v>6</v>
      </c>
      <c r="K60" s="274" t="s">
        <v>0</v>
      </c>
      <c r="L60" s="27" t="s">
        <v>1</v>
      </c>
      <c r="M60" s="27" t="s">
        <v>2</v>
      </c>
      <c r="N60" s="30" t="s">
        <v>3</v>
      </c>
      <c r="O60" s="30" t="s">
        <v>916</v>
      </c>
      <c r="P60" s="30" t="s">
        <v>4</v>
      </c>
    </row>
    <row r="61" spans="1:31">
      <c r="A61" s="274">
        <v>0</v>
      </c>
      <c r="B61" s="275">
        <v>0</v>
      </c>
      <c r="C61" s="28">
        <v>125455</v>
      </c>
      <c r="D61" s="28"/>
      <c r="E61" s="28"/>
      <c r="F61" s="28"/>
      <c r="G61" s="28">
        <v>767</v>
      </c>
      <c r="H61" s="28"/>
      <c r="I61" s="28"/>
      <c r="J61" s="28"/>
      <c r="K61" s="28"/>
      <c r="L61" s="28">
        <v>5047</v>
      </c>
      <c r="M61" s="28"/>
      <c r="N61" s="28">
        <v>1783</v>
      </c>
      <c r="O61" s="28"/>
      <c r="P61" s="28"/>
    </row>
    <row r="62" spans="1:31">
      <c r="A62" s="275" t="s">
        <v>9</v>
      </c>
      <c r="B62" s="275" t="s">
        <v>1036</v>
      </c>
      <c r="C62" s="28">
        <v>48031</v>
      </c>
      <c r="D62" s="28">
        <v>30969</v>
      </c>
      <c r="E62" s="28"/>
      <c r="F62" s="28"/>
      <c r="G62" s="28">
        <v>15183</v>
      </c>
      <c r="H62" s="28"/>
      <c r="I62" s="28"/>
      <c r="J62" s="28"/>
      <c r="K62" s="28">
        <v>942</v>
      </c>
      <c r="L62" s="28"/>
      <c r="M62" s="28"/>
      <c r="N62" s="28"/>
      <c r="O62" s="28"/>
      <c r="P62" s="28"/>
    </row>
    <row r="63" spans="1:31">
      <c r="A63" s="109" t="s">
        <v>735</v>
      </c>
      <c r="B63" s="275" t="s">
        <v>1037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>
        <v>3685</v>
      </c>
      <c r="N63" s="28"/>
      <c r="O63" s="28"/>
      <c r="P63" s="28"/>
    </row>
    <row r="64" spans="1:31">
      <c r="A64" s="274" t="s">
        <v>737</v>
      </c>
      <c r="B64" s="111" t="s">
        <v>1038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>
        <v>4832</v>
      </c>
      <c r="P64" s="28"/>
    </row>
    <row r="65" spans="1:16">
      <c r="A65" s="109" t="s">
        <v>739</v>
      </c>
      <c r="B65" s="275" t="s">
        <v>1039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v>896</v>
      </c>
    </row>
    <row r="66" spans="1:16">
      <c r="A66" s="274" t="s">
        <v>12</v>
      </c>
      <c r="B66" s="111" t="s">
        <v>1040</v>
      </c>
      <c r="C66" s="28">
        <v>59</v>
      </c>
      <c r="D66" s="28"/>
      <c r="E66" s="28"/>
      <c r="F66" s="28">
        <v>6078</v>
      </c>
      <c r="G66" s="28">
        <v>23</v>
      </c>
      <c r="H66" s="28"/>
      <c r="I66" s="28">
        <v>2836</v>
      </c>
      <c r="J66" s="28"/>
      <c r="K66" s="28">
        <v>657</v>
      </c>
      <c r="L66" s="28"/>
      <c r="M66" s="28"/>
      <c r="N66" s="28"/>
      <c r="O66" s="28"/>
      <c r="P66" s="28"/>
    </row>
    <row r="67" spans="1:16">
      <c r="A67" s="109" t="s">
        <v>791</v>
      </c>
      <c r="B67" s="275" t="s">
        <v>1041</v>
      </c>
      <c r="C67" s="28"/>
      <c r="D67" s="28"/>
      <c r="E67" s="28"/>
      <c r="F67" s="28"/>
      <c r="G67" s="28"/>
      <c r="H67" s="28"/>
      <c r="I67" s="28"/>
      <c r="J67" s="28"/>
      <c r="K67" s="28"/>
      <c r="L67" s="28">
        <v>1629</v>
      </c>
      <c r="M67" s="28"/>
      <c r="N67" s="28">
        <v>736</v>
      </c>
      <c r="O67" s="28"/>
      <c r="P67" s="28"/>
    </row>
    <row r="68" spans="1:16">
      <c r="A68" s="275" t="s">
        <v>708</v>
      </c>
      <c r="B68" s="111" t="s">
        <v>1042</v>
      </c>
      <c r="C68" s="28"/>
      <c r="D68" s="28"/>
      <c r="E68" s="28"/>
      <c r="F68" s="28"/>
      <c r="G68" s="28"/>
      <c r="H68" s="28">
        <v>1517</v>
      </c>
      <c r="I68" s="28"/>
      <c r="J68" s="28"/>
      <c r="K68" s="28"/>
      <c r="L68" s="28">
        <v>6415</v>
      </c>
      <c r="M68" s="28"/>
      <c r="N68" s="28">
        <v>2382</v>
      </c>
      <c r="O68" s="28"/>
      <c r="P68" s="28"/>
    </row>
    <row r="69" spans="1:16">
      <c r="A69" s="274" t="s">
        <v>16</v>
      </c>
      <c r="B69" s="275" t="s">
        <v>1043</v>
      </c>
      <c r="C69" s="28"/>
      <c r="D69" s="28"/>
      <c r="E69" s="28"/>
      <c r="F69" s="28"/>
      <c r="G69" s="28"/>
      <c r="H69" s="28">
        <v>3398</v>
      </c>
      <c r="I69" s="28"/>
      <c r="J69" s="28"/>
      <c r="K69" s="28"/>
      <c r="L69" s="28"/>
      <c r="M69" s="28"/>
      <c r="N69" s="28"/>
      <c r="O69" s="28"/>
      <c r="P69" s="28"/>
    </row>
    <row r="70" spans="1:16">
      <c r="A70" s="275" t="s">
        <v>704</v>
      </c>
      <c r="B70" s="275" t="s">
        <v>1044</v>
      </c>
      <c r="C70" s="28"/>
      <c r="D70" s="28">
        <v>4302</v>
      </c>
      <c r="E70" s="28"/>
      <c r="F70" s="28">
        <v>140</v>
      </c>
      <c r="G70" s="28"/>
      <c r="H70" s="28"/>
      <c r="I70" s="28">
        <v>125</v>
      </c>
      <c r="J70" s="28"/>
      <c r="K70" s="28">
        <v>17470</v>
      </c>
      <c r="L70" s="28"/>
      <c r="M70" s="28"/>
      <c r="N70" s="28"/>
      <c r="O70" s="28"/>
      <c r="P70" s="28"/>
    </row>
    <row r="71" spans="1:16">
      <c r="A71" s="274" t="s">
        <v>17</v>
      </c>
      <c r="B71" s="275" t="s">
        <v>1045</v>
      </c>
      <c r="C71" s="28">
        <v>444</v>
      </c>
      <c r="D71" s="28"/>
      <c r="E71" s="28"/>
      <c r="F71" s="28"/>
      <c r="G71" s="28">
        <v>86</v>
      </c>
      <c r="H71" s="28"/>
      <c r="I71" s="28"/>
      <c r="J71" s="28"/>
      <c r="K71" s="28"/>
      <c r="L71" s="28"/>
      <c r="M71" s="28"/>
      <c r="N71" s="28"/>
      <c r="O71" s="28"/>
      <c r="P71" s="28"/>
    </row>
    <row r="72" spans="1:16">
      <c r="A72" s="109" t="s">
        <v>766</v>
      </c>
      <c r="B72" s="275" t="s">
        <v>1046</v>
      </c>
      <c r="C72" s="28"/>
      <c r="D72" s="28"/>
      <c r="E72" s="28"/>
      <c r="F72" s="28"/>
      <c r="G72" s="28"/>
      <c r="H72" s="28"/>
      <c r="I72" s="28"/>
      <c r="J72" s="28"/>
      <c r="K72" s="28"/>
      <c r="L72" s="28">
        <v>11669</v>
      </c>
      <c r="M72" s="28"/>
      <c r="N72" s="28">
        <v>3875</v>
      </c>
      <c r="O72" s="28"/>
      <c r="P72" s="28"/>
    </row>
    <row r="73" spans="1:16">
      <c r="A73" s="275" t="s">
        <v>707</v>
      </c>
      <c r="B73" s="111" t="s">
        <v>1047</v>
      </c>
      <c r="C73" s="28"/>
      <c r="D73" s="28"/>
      <c r="E73" s="28"/>
      <c r="F73" s="28"/>
      <c r="G73" s="28"/>
      <c r="H73" s="28">
        <v>4280</v>
      </c>
      <c r="I73" s="28"/>
      <c r="J73" s="28"/>
      <c r="K73" s="28"/>
      <c r="L73" s="28"/>
      <c r="M73" s="28"/>
      <c r="N73" s="28"/>
      <c r="O73" s="28"/>
      <c r="P73" s="28"/>
    </row>
    <row r="74" spans="1:16">
      <c r="A74" s="274" t="s">
        <v>11</v>
      </c>
      <c r="B74" s="275" t="s">
        <v>1048</v>
      </c>
      <c r="C74" s="28"/>
      <c r="D74" s="28"/>
      <c r="E74" s="28"/>
      <c r="F74" s="28"/>
      <c r="G74" s="28"/>
      <c r="H74" s="28">
        <v>11090</v>
      </c>
      <c r="I74" s="28"/>
      <c r="J74" s="28"/>
      <c r="K74" s="28"/>
      <c r="L74" s="28"/>
      <c r="M74" s="28"/>
      <c r="N74" s="28"/>
      <c r="O74" s="28"/>
      <c r="P74" s="28"/>
    </row>
    <row r="75" spans="1:16">
      <c r="A75" s="274" t="s">
        <v>10</v>
      </c>
      <c r="B75" s="275" t="s">
        <v>1049</v>
      </c>
      <c r="C75" s="28"/>
      <c r="D75" s="28"/>
      <c r="E75" s="28"/>
      <c r="F75" s="28">
        <v>10954</v>
      </c>
      <c r="G75" s="28">
        <v>6842</v>
      </c>
      <c r="H75" s="28"/>
      <c r="I75" s="28"/>
      <c r="J75" s="28"/>
      <c r="K75" s="28"/>
      <c r="L75" s="28"/>
      <c r="M75" s="28"/>
      <c r="N75" s="28"/>
      <c r="O75" s="28"/>
      <c r="P75" s="28"/>
    </row>
    <row r="76" spans="1:16">
      <c r="A76" s="275" t="s">
        <v>703</v>
      </c>
      <c r="B76" s="275" t="s">
        <v>1050</v>
      </c>
      <c r="C76" s="28"/>
      <c r="D76" s="28">
        <v>10086</v>
      </c>
      <c r="E76" s="28"/>
      <c r="F76" s="28"/>
      <c r="G76" s="28"/>
      <c r="H76" s="28"/>
      <c r="I76" s="28"/>
      <c r="J76" s="28"/>
      <c r="K76" s="28">
        <v>12242</v>
      </c>
      <c r="L76" s="28"/>
      <c r="M76" s="28"/>
      <c r="N76" s="28"/>
      <c r="O76" s="28"/>
      <c r="P76" s="28"/>
    </row>
    <row r="77" spans="1:16">
      <c r="A77" s="274" t="s">
        <v>965</v>
      </c>
      <c r="B77" s="275" t="s">
        <v>1051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>
        <v>806</v>
      </c>
      <c r="P77" s="28"/>
    </row>
    <row r="78" spans="1:16">
      <c r="A78" s="274" t="s">
        <v>722</v>
      </c>
      <c r="B78" s="327" t="s">
        <v>1052</v>
      </c>
      <c r="C78" s="28"/>
      <c r="D78" s="28"/>
      <c r="E78" s="28"/>
      <c r="F78" s="28"/>
      <c r="G78" s="28"/>
      <c r="H78" s="28">
        <v>361</v>
      </c>
      <c r="I78" s="28"/>
      <c r="J78" s="28"/>
      <c r="K78" s="28"/>
      <c r="L78" s="28"/>
      <c r="M78" s="28"/>
      <c r="N78" s="28"/>
      <c r="O78" s="28"/>
      <c r="P78" s="28"/>
    </row>
    <row r="79" spans="1:16">
      <c r="A79" s="274" t="s">
        <v>15</v>
      </c>
      <c r="B79" s="275" t="s">
        <v>1052</v>
      </c>
      <c r="C79" s="28"/>
      <c r="D79" s="28"/>
      <c r="E79" s="28"/>
      <c r="F79" s="28">
        <v>1810</v>
      </c>
      <c r="G79" s="28">
        <v>1374</v>
      </c>
      <c r="H79" s="28"/>
      <c r="I79" s="28"/>
      <c r="J79" s="28"/>
      <c r="K79" s="28"/>
      <c r="L79" s="28"/>
      <c r="M79" s="28"/>
      <c r="N79" s="28"/>
      <c r="O79" s="28"/>
      <c r="P79" s="28"/>
    </row>
    <row r="80" spans="1:16">
      <c r="A80" s="275" t="s">
        <v>14</v>
      </c>
      <c r="B80" s="275" t="s">
        <v>1053</v>
      </c>
      <c r="C80" s="28">
        <v>10356</v>
      </c>
      <c r="D80" s="28">
        <v>4955</v>
      </c>
      <c r="E80" s="28"/>
      <c r="F80" s="28"/>
      <c r="G80" s="28">
        <v>2427</v>
      </c>
      <c r="H80" s="28"/>
      <c r="I80" s="28"/>
      <c r="J80" s="28"/>
      <c r="K80" s="28">
        <v>1057</v>
      </c>
      <c r="L80" s="28"/>
      <c r="M80" s="28"/>
      <c r="N80" s="28"/>
      <c r="O80" s="28"/>
      <c r="P80" s="28"/>
    </row>
    <row r="81" spans="1:16">
      <c r="A81" s="109" t="s">
        <v>736</v>
      </c>
      <c r="B81" s="111" t="s">
        <v>1054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>
        <v>1659</v>
      </c>
      <c r="N81" s="28"/>
      <c r="O81" s="28"/>
      <c r="P81" s="28"/>
    </row>
    <row r="82" spans="1:16">
      <c r="A82" s="109" t="s">
        <v>738</v>
      </c>
      <c r="B82" s="111" t="s">
        <v>1055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>
        <v>1256</v>
      </c>
      <c r="P82" s="28"/>
    </row>
    <row r="83" spans="1:16">
      <c r="A83" s="109" t="s">
        <v>740</v>
      </c>
      <c r="B83" s="111" t="s">
        <v>1056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>
        <v>520</v>
      </c>
    </row>
    <row r="84" spans="1:16">
      <c r="A84" s="293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</row>
    <row r="85" spans="1:16">
      <c r="A85" s="190" t="s">
        <v>1084</v>
      </c>
      <c r="B85" s="190"/>
      <c r="C85" s="190" t="s">
        <v>7</v>
      </c>
      <c r="D85" s="190" t="s">
        <v>7</v>
      </c>
      <c r="E85" s="190" t="s">
        <v>7</v>
      </c>
      <c r="F85" s="190" t="s">
        <v>7</v>
      </c>
      <c r="G85" s="190" t="s">
        <v>7</v>
      </c>
      <c r="H85" s="190" t="s">
        <v>7</v>
      </c>
      <c r="I85" s="190" t="s">
        <v>7</v>
      </c>
      <c r="J85" s="190" t="s">
        <v>7</v>
      </c>
      <c r="K85" s="190" t="s">
        <v>723</v>
      </c>
      <c r="L85" s="190" t="s">
        <v>723</v>
      </c>
      <c r="M85" s="190" t="s">
        <v>723</v>
      </c>
      <c r="N85" s="190" t="s">
        <v>723</v>
      </c>
      <c r="O85" s="190" t="s">
        <v>723</v>
      </c>
      <c r="P85" s="190" t="s">
        <v>723</v>
      </c>
    </row>
    <row r="86" spans="1:16">
      <c r="A86" s="190" t="s">
        <v>1034</v>
      </c>
      <c r="B86" s="27"/>
      <c r="C86" s="30" t="s">
        <v>0</v>
      </c>
      <c r="D86" s="30" t="s">
        <v>1</v>
      </c>
      <c r="E86" s="30" t="s">
        <v>5</v>
      </c>
      <c r="F86" s="30" t="s">
        <v>2</v>
      </c>
      <c r="G86" s="30" t="s">
        <v>3</v>
      </c>
      <c r="H86" s="30" t="s">
        <v>916</v>
      </c>
      <c r="I86" s="30" t="s">
        <v>4</v>
      </c>
      <c r="J86" s="30" t="s">
        <v>6</v>
      </c>
      <c r="K86" s="274" t="s">
        <v>0</v>
      </c>
      <c r="L86" s="27" t="s">
        <v>1</v>
      </c>
      <c r="M86" s="27" t="s">
        <v>2</v>
      </c>
      <c r="N86" s="30" t="s">
        <v>3</v>
      </c>
      <c r="O86" s="30" t="s">
        <v>916</v>
      </c>
      <c r="P86" s="30" t="s">
        <v>4</v>
      </c>
    </row>
    <row r="87" spans="1:16">
      <c r="A87" s="109">
        <v>0</v>
      </c>
      <c r="B87" s="275">
        <v>0</v>
      </c>
      <c r="C87" s="28">
        <v>93250</v>
      </c>
      <c r="D87" s="28"/>
      <c r="E87" s="28"/>
      <c r="F87" s="28"/>
      <c r="G87" s="28">
        <v>99798</v>
      </c>
      <c r="H87" s="28"/>
      <c r="I87" s="28"/>
      <c r="J87" s="28"/>
      <c r="K87" s="28"/>
      <c r="L87" s="28">
        <v>49705</v>
      </c>
      <c r="M87" s="28"/>
      <c r="N87" s="28"/>
      <c r="O87" s="28"/>
      <c r="P87" s="28"/>
    </row>
    <row r="88" spans="1:16">
      <c r="A88" s="30" t="s">
        <v>9</v>
      </c>
      <c r="B88" s="275" t="s">
        <v>1036</v>
      </c>
      <c r="C88" s="28">
        <v>49127</v>
      </c>
      <c r="D88" s="28">
        <v>92697</v>
      </c>
      <c r="E88" s="28"/>
      <c r="F88" s="28"/>
      <c r="G88" s="28"/>
      <c r="H88" s="28"/>
      <c r="I88" s="28"/>
      <c r="J88" s="28"/>
      <c r="K88" s="28">
        <v>6906</v>
      </c>
      <c r="L88" s="28"/>
      <c r="M88" s="28"/>
      <c r="N88" s="28">
        <v>7353</v>
      </c>
      <c r="O88" s="28"/>
      <c r="P88" s="28"/>
    </row>
    <row r="89" spans="1:16">
      <c r="A89" s="109" t="s">
        <v>735</v>
      </c>
      <c r="B89" s="275" t="s">
        <v>1037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>
        <v>9299</v>
      </c>
      <c r="N89" s="28"/>
      <c r="O89" s="28"/>
      <c r="P89" s="28"/>
    </row>
    <row r="90" spans="1:16">
      <c r="A90" s="274" t="s">
        <v>737</v>
      </c>
      <c r="B90" s="111" t="s">
        <v>1038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>
        <v>23162</v>
      </c>
      <c r="P90" s="28"/>
    </row>
    <row r="91" spans="1:16">
      <c r="A91" s="109" t="s">
        <v>739</v>
      </c>
      <c r="B91" s="275" t="s">
        <v>1039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>
        <v>20195</v>
      </c>
    </row>
    <row r="92" spans="1:16">
      <c r="A92" s="30" t="s">
        <v>12</v>
      </c>
      <c r="B92" s="111" t="s">
        <v>1040</v>
      </c>
      <c r="C92" s="28">
        <v>23902</v>
      </c>
      <c r="D92" s="28"/>
      <c r="E92" s="28"/>
      <c r="F92" s="28">
        <v>9095</v>
      </c>
      <c r="G92" s="28">
        <v>20999</v>
      </c>
      <c r="H92" s="28"/>
      <c r="I92" s="28">
        <v>92684</v>
      </c>
      <c r="J92" s="28"/>
      <c r="K92" s="28"/>
      <c r="L92" s="28"/>
      <c r="M92" s="28"/>
      <c r="N92" s="28"/>
      <c r="O92" s="28"/>
      <c r="P92" s="28"/>
    </row>
    <row r="93" spans="1:16">
      <c r="A93" s="109" t="s">
        <v>791</v>
      </c>
      <c r="B93" s="275" t="s">
        <v>1041</v>
      </c>
      <c r="C93" s="28"/>
      <c r="D93" s="28"/>
      <c r="E93" s="28"/>
      <c r="F93" s="28"/>
      <c r="G93" s="28"/>
      <c r="H93" s="28"/>
      <c r="I93" s="28"/>
      <c r="J93" s="28"/>
      <c r="K93" s="28"/>
      <c r="L93" s="28">
        <v>1594</v>
      </c>
      <c r="M93" s="28"/>
      <c r="N93" s="28"/>
      <c r="O93" s="28"/>
      <c r="P93" s="28"/>
    </row>
    <row r="94" spans="1:16">
      <c r="A94" s="30" t="s">
        <v>708</v>
      </c>
      <c r="B94" s="111" t="s">
        <v>1042</v>
      </c>
      <c r="C94" s="28"/>
      <c r="D94" s="28"/>
      <c r="E94" s="28"/>
      <c r="F94" s="28"/>
      <c r="G94" s="28"/>
      <c r="H94" s="28">
        <v>4949</v>
      </c>
      <c r="I94" s="28"/>
      <c r="J94" s="28"/>
      <c r="K94" s="28"/>
      <c r="L94" s="28">
        <v>9200</v>
      </c>
      <c r="M94" s="28"/>
      <c r="N94" s="28"/>
      <c r="O94" s="28"/>
      <c r="P94" s="28"/>
    </row>
    <row r="95" spans="1:16">
      <c r="A95" s="30" t="s">
        <v>16</v>
      </c>
      <c r="B95" s="275" t="s">
        <v>1043</v>
      </c>
      <c r="C95" s="28"/>
      <c r="D95" s="28"/>
      <c r="E95" s="28"/>
      <c r="F95" s="28"/>
      <c r="G95" s="28"/>
      <c r="H95" s="28">
        <v>16459</v>
      </c>
      <c r="I95" s="28"/>
      <c r="J95" s="28"/>
      <c r="K95" s="28"/>
      <c r="L95" s="28"/>
      <c r="M95" s="28"/>
      <c r="N95" s="28"/>
      <c r="O95" s="28"/>
      <c r="P95" s="28"/>
    </row>
    <row r="96" spans="1:16">
      <c r="A96" s="30" t="s">
        <v>704</v>
      </c>
      <c r="B96" s="275" t="s">
        <v>1044</v>
      </c>
      <c r="C96" s="28"/>
      <c r="D96" s="28">
        <v>50612</v>
      </c>
      <c r="E96" s="28"/>
      <c r="F96" s="28">
        <v>3684</v>
      </c>
      <c r="G96" s="28"/>
      <c r="H96" s="28"/>
      <c r="I96" s="28">
        <v>21713</v>
      </c>
      <c r="J96" s="28"/>
      <c r="K96" s="28">
        <v>17920</v>
      </c>
      <c r="L96" s="28"/>
      <c r="M96" s="28"/>
      <c r="N96" s="28">
        <v>19710</v>
      </c>
      <c r="O96" s="28"/>
      <c r="P96" s="28"/>
    </row>
    <row r="97" spans="1:16">
      <c r="A97" s="30" t="s">
        <v>17</v>
      </c>
      <c r="B97" s="275" t="s">
        <v>1045</v>
      </c>
      <c r="C97" s="28">
        <v>17749</v>
      </c>
      <c r="D97" s="28"/>
      <c r="E97" s="28"/>
      <c r="F97" s="28"/>
      <c r="G97" s="28">
        <v>16281</v>
      </c>
      <c r="H97" s="28"/>
      <c r="I97" s="28"/>
      <c r="J97" s="28"/>
      <c r="K97" s="28"/>
      <c r="L97" s="28"/>
      <c r="M97" s="28"/>
      <c r="N97" s="28"/>
      <c r="O97" s="28"/>
      <c r="P97" s="28"/>
    </row>
    <row r="98" spans="1:16">
      <c r="A98" s="109" t="s">
        <v>766</v>
      </c>
      <c r="B98" s="275" t="s">
        <v>1046</v>
      </c>
      <c r="C98" s="28"/>
      <c r="D98" s="28"/>
      <c r="E98" s="28"/>
      <c r="F98" s="28"/>
      <c r="G98" s="28"/>
      <c r="H98" s="28"/>
      <c r="I98" s="28"/>
      <c r="J98" s="28"/>
      <c r="K98" s="28"/>
      <c r="L98" s="28">
        <v>29338</v>
      </c>
      <c r="M98" s="28"/>
      <c r="N98" s="28"/>
      <c r="O98" s="28"/>
      <c r="P98" s="28"/>
    </row>
    <row r="99" spans="1:16">
      <c r="A99" s="30" t="s">
        <v>707</v>
      </c>
      <c r="B99" s="111" t="s">
        <v>1047</v>
      </c>
      <c r="C99" s="28"/>
      <c r="D99" s="28"/>
      <c r="E99" s="28"/>
      <c r="F99" s="28"/>
      <c r="G99" s="28"/>
      <c r="H99" s="28">
        <v>21779</v>
      </c>
      <c r="I99" s="28"/>
      <c r="J99" s="28"/>
      <c r="K99" s="28"/>
      <c r="L99" s="28"/>
      <c r="M99" s="28"/>
      <c r="N99" s="28"/>
      <c r="O99" s="28"/>
      <c r="P99" s="28"/>
    </row>
    <row r="100" spans="1:16">
      <c r="A100" s="30" t="s">
        <v>11</v>
      </c>
      <c r="B100" s="275" t="s">
        <v>1048</v>
      </c>
      <c r="C100" s="28"/>
      <c r="D100" s="28"/>
      <c r="E100" s="28"/>
      <c r="F100" s="28"/>
      <c r="G100" s="28"/>
      <c r="H100" s="28">
        <v>41894</v>
      </c>
      <c r="I100" s="28"/>
      <c r="J100" s="28"/>
      <c r="K100" s="28"/>
      <c r="L100" s="28"/>
      <c r="M100" s="28"/>
      <c r="N100" s="28"/>
      <c r="O100" s="28"/>
      <c r="P100" s="28"/>
    </row>
    <row r="101" spans="1:16">
      <c r="A101" s="30" t="s">
        <v>10</v>
      </c>
      <c r="B101" s="275" t="s">
        <v>1049</v>
      </c>
      <c r="C101" s="28"/>
      <c r="D101" s="28"/>
      <c r="E101" s="28">
        <v>2092</v>
      </c>
      <c r="F101" s="28">
        <v>17162</v>
      </c>
      <c r="G101" s="28">
        <v>54868</v>
      </c>
      <c r="H101" s="28"/>
      <c r="I101" s="28"/>
      <c r="J101" s="28">
        <v>6115</v>
      </c>
      <c r="K101" s="28"/>
      <c r="L101" s="28"/>
      <c r="M101" s="28"/>
      <c r="N101" s="28"/>
      <c r="O101" s="28"/>
      <c r="P101" s="28"/>
    </row>
    <row r="102" spans="1:16">
      <c r="A102" s="30" t="s">
        <v>703</v>
      </c>
      <c r="B102" s="275" t="s">
        <v>1050</v>
      </c>
      <c r="C102" s="28"/>
      <c r="D102" s="28">
        <v>34445</v>
      </c>
      <c r="E102" s="28"/>
      <c r="F102" s="28"/>
      <c r="G102" s="28"/>
      <c r="H102" s="28"/>
      <c r="I102" s="28"/>
      <c r="J102" s="28"/>
      <c r="K102" s="28">
        <v>21196</v>
      </c>
      <c r="L102" s="28"/>
      <c r="M102" s="28"/>
      <c r="N102" s="28">
        <v>19914</v>
      </c>
      <c r="O102" s="28"/>
      <c r="P102" s="28"/>
    </row>
    <row r="103" spans="1:16">
      <c r="A103" s="274" t="s">
        <v>965</v>
      </c>
      <c r="B103" s="275" t="s">
        <v>1051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>
        <v>5</v>
      </c>
    </row>
    <row r="104" spans="1:16">
      <c r="A104" s="30" t="s">
        <v>722</v>
      </c>
      <c r="B104" s="327" t="s">
        <v>1052</v>
      </c>
      <c r="C104" s="28"/>
      <c r="D104" s="28"/>
      <c r="E104" s="28"/>
      <c r="F104" s="28"/>
      <c r="G104" s="28"/>
      <c r="H104" s="28">
        <v>10665</v>
      </c>
      <c r="I104" s="28"/>
      <c r="J104" s="28"/>
      <c r="K104" s="28"/>
      <c r="L104" s="28"/>
      <c r="M104" s="28"/>
      <c r="N104" s="28"/>
      <c r="O104" s="28"/>
      <c r="P104" s="28"/>
    </row>
    <row r="105" spans="1:16">
      <c r="A105" s="30" t="s">
        <v>15</v>
      </c>
      <c r="B105" s="275" t="s">
        <v>1052</v>
      </c>
      <c r="C105" s="28"/>
      <c r="D105" s="28"/>
      <c r="E105" s="28">
        <v>222</v>
      </c>
      <c r="F105" s="28">
        <v>9044</v>
      </c>
      <c r="G105" s="28">
        <v>12387</v>
      </c>
      <c r="H105" s="28"/>
      <c r="I105" s="28"/>
      <c r="J105" s="28">
        <v>249</v>
      </c>
      <c r="K105" s="28"/>
      <c r="L105" s="28"/>
      <c r="M105" s="28"/>
      <c r="N105" s="28"/>
      <c r="O105" s="28"/>
      <c r="P105" s="28"/>
    </row>
    <row r="106" spans="1:16">
      <c r="A106" s="30" t="s">
        <v>14</v>
      </c>
      <c r="B106" s="275" t="s">
        <v>1053</v>
      </c>
      <c r="C106" s="28">
        <v>17222</v>
      </c>
      <c r="D106" s="28">
        <v>47647</v>
      </c>
      <c r="E106" s="28"/>
      <c r="F106" s="28"/>
      <c r="G106" s="28">
        <v>7143</v>
      </c>
      <c r="H106" s="28"/>
      <c r="I106" s="28"/>
      <c r="J106" s="28"/>
      <c r="K106" s="28">
        <v>6916</v>
      </c>
      <c r="L106" s="28"/>
      <c r="M106" s="28"/>
      <c r="N106" s="28">
        <v>5942</v>
      </c>
      <c r="O106" s="28"/>
      <c r="P106" s="28"/>
    </row>
    <row r="107" spans="1:16">
      <c r="A107" s="109" t="s">
        <v>736</v>
      </c>
      <c r="B107" s="111" t="s">
        <v>1054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>
        <v>3115</v>
      </c>
      <c r="N107" s="28"/>
      <c r="O107" s="28"/>
      <c r="P107" s="28"/>
    </row>
    <row r="108" spans="1:16">
      <c r="A108" s="109" t="s">
        <v>738</v>
      </c>
      <c r="B108" s="111" t="s">
        <v>1055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>
        <v>6060</v>
      </c>
      <c r="P108" s="28"/>
    </row>
    <row r="109" spans="1:16">
      <c r="A109" s="109" t="s">
        <v>740</v>
      </c>
      <c r="B109" s="111" t="s">
        <v>1056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>
        <v>7082</v>
      </c>
    </row>
  </sheetData>
  <sortState ref="R29:U51">
    <sortCondition ref="R29:R5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W60"/>
  <sheetViews>
    <sheetView zoomScale="75" zoomScaleNormal="75" zoomScalePageLayoutView="75" workbookViewId="0">
      <selection activeCell="W41" sqref="W41"/>
    </sheetView>
  </sheetViews>
  <sheetFormatPr baseColWidth="10" defaultColWidth="11" defaultRowHeight="15" x14ac:dyDescent="0"/>
  <cols>
    <col min="1" max="1" width="9.83203125" style="23" customWidth="1"/>
    <col min="2" max="2" width="11.1640625" style="23" bestFit="1" customWidth="1"/>
    <col min="3" max="9" width="9.83203125" style="23" customWidth="1"/>
    <col min="10" max="10" width="9.5" style="23" customWidth="1"/>
    <col min="11" max="13" width="9.83203125" style="23" customWidth="1"/>
    <col min="14" max="14" width="9.6640625" style="23" customWidth="1"/>
    <col min="15" max="23" width="9.83203125" style="23" customWidth="1"/>
    <col min="24" max="16384" width="11" style="23"/>
  </cols>
  <sheetData>
    <row r="1" spans="1:23">
      <c r="A1" s="25" t="s">
        <v>1088</v>
      </c>
    </row>
    <row r="3" spans="1:23">
      <c r="A3" s="27" t="s">
        <v>998</v>
      </c>
      <c r="B3" s="27" t="s">
        <v>1033</v>
      </c>
      <c r="C3" s="27" t="s">
        <v>991</v>
      </c>
      <c r="D3" s="27" t="s">
        <v>992</v>
      </c>
      <c r="E3" s="27" t="s">
        <v>881</v>
      </c>
      <c r="F3" s="22"/>
      <c r="G3" s="27" t="s">
        <v>991</v>
      </c>
      <c r="H3" s="27" t="s">
        <v>992</v>
      </c>
      <c r="I3" s="27" t="s">
        <v>881</v>
      </c>
      <c r="J3" s="22"/>
      <c r="K3" s="27" t="s">
        <v>991</v>
      </c>
      <c r="L3" s="27" t="s">
        <v>992</v>
      </c>
      <c r="M3" s="27" t="s">
        <v>881</v>
      </c>
      <c r="N3" s="22"/>
      <c r="O3" s="27" t="s">
        <v>991</v>
      </c>
      <c r="P3" s="27" t="s">
        <v>992</v>
      </c>
      <c r="Q3" s="22"/>
      <c r="R3" s="27" t="s">
        <v>991</v>
      </c>
      <c r="S3" s="27" t="s">
        <v>992</v>
      </c>
      <c r="T3" s="22"/>
      <c r="U3" s="27" t="s">
        <v>991</v>
      </c>
      <c r="V3" s="27" t="s">
        <v>992</v>
      </c>
      <c r="W3" s="22"/>
    </row>
    <row r="4" spans="1:23">
      <c r="A4" s="28" t="s">
        <v>7</v>
      </c>
      <c r="B4" s="28" t="s">
        <v>0</v>
      </c>
      <c r="C4" s="29">
        <v>195072</v>
      </c>
      <c r="D4" s="29">
        <v>208112</v>
      </c>
      <c r="E4" s="29">
        <f>C4+D4</f>
        <v>403184</v>
      </c>
      <c r="F4" s="36"/>
      <c r="G4" s="32">
        <f>C4/C12</f>
        <v>0.59260879471405792</v>
      </c>
      <c r="H4" s="32">
        <f>D4/D12</f>
        <v>0.21823070300629277</v>
      </c>
      <c r="I4" s="32">
        <f>E4/E12</f>
        <v>0.31429800874331937</v>
      </c>
      <c r="J4" s="24"/>
      <c r="K4" s="32">
        <f>C4/C20</f>
        <v>0.46669170719803632</v>
      </c>
      <c r="L4" s="32">
        <f>D4/D20</f>
        <v>0.16931816147839346</v>
      </c>
      <c r="M4" s="32">
        <f>E4/E20</f>
        <v>0.24478312580785583</v>
      </c>
      <c r="N4" s="34"/>
      <c r="O4" s="32">
        <f>C4/E12</f>
        <v>0.15206640432551091</v>
      </c>
      <c r="P4" s="32">
        <f>D4/E12</f>
        <v>0.16223160441780843</v>
      </c>
      <c r="Q4" s="34"/>
      <c r="R4" s="32">
        <f>C4/E20</f>
        <v>0.11843310726018406</v>
      </c>
      <c r="S4" s="32">
        <f>D4/E20</f>
        <v>0.12635001854767178</v>
      </c>
      <c r="T4" s="34"/>
      <c r="U4" s="32">
        <f>C4/E4</f>
        <v>0.48382872336203819</v>
      </c>
      <c r="V4" s="32">
        <f>D4/E4</f>
        <v>0.51617127663796181</v>
      </c>
      <c r="W4" s="34"/>
    </row>
    <row r="5" spans="1:23">
      <c r="A5" s="28" t="s">
        <v>7</v>
      </c>
      <c r="B5" s="28" t="s">
        <v>1</v>
      </c>
      <c r="C5" s="29">
        <v>53992</v>
      </c>
      <c r="D5" s="29">
        <v>253707</v>
      </c>
      <c r="E5" s="29">
        <f t="shared" ref="E5:E20" si="0">C5+D5</f>
        <v>307699</v>
      </c>
      <c r="F5" s="36"/>
      <c r="G5" s="32">
        <f>C5/C12</f>
        <v>0.1640221766537556</v>
      </c>
      <c r="H5" s="32">
        <f>D5/D12</f>
        <v>0.26604259709972283</v>
      </c>
      <c r="I5" s="32">
        <f>E5/E12</f>
        <v>0.23986364288342449</v>
      </c>
      <c r="J5" s="24"/>
      <c r="K5" s="32">
        <f>C5/C20</f>
        <v>0.12917086334807854</v>
      </c>
      <c r="L5" s="32">
        <f>D5/D20</f>
        <v>0.20641386750499138</v>
      </c>
      <c r="M5" s="32">
        <f>E5/E20</f>
        <v>0.18681178575526666</v>
      </c>
      <c r="N5" s="34"/>
      <c r="O5" s="32">
        <f>C5/E12</f>
        <v>4.2088917437371767E-2</v>
      </c>
      <c r="P5" s="32">
        <f>D5/E12</f>
        <v>0.19777472544605273</v>
      </c>
      <c r="Q5" s="34"/>
      <c r="R5" s="32">
        <f>C5/E20</f>
        <v>3.2779898330830969E-2</v>
      </c>
      <c r="S5" s="32">
        <f>D5/E20</f>
        <v>0.15403188742443569</v>
      </c>
      <c r="T5" s="34"/>
      <c r="U5" s="32">
        <f>C5/E5</f>
        <v>0.17547018352350838</v>
      </c>
      <c r="V5" s="32">
        <f t="shared" ref="V5:V20" si="1">D5/E5</f>
        <v>0.82452981647649159</v>
      </c>
      <c r="W5" s="34"/>
    </row>
    <row r="6" spans="1:23">
      <c r="A6" s="28" t="s">
        <v>7</v>
      </c>
      <c r="B6" s="28" t="s">
        <v>5</v>
      </c>
      <c r="C6" s="28" t="s">
        <v>1000</v>
      </c>
      <c r="D6" s="29">
        <v>2340</v>
      </c>
      <c r="E6" s="29">
        <f>D6</f>
        <v>2340</v>
      </c>
      <c r="F6" s="36"/>
      <c r="G6" s="28" t="s">
        <v>1000</v>
      </c>
      <c r="H6" s="32">
        <f>D6/D12</f>
        <v>2.4537741458191989E-3</v>
      </c>
      <c r="I6" s="32">
        <f>E6/E12</f>
        <v>1.8241233294460277E-3</v>
      </c>
      <c r="J6" s="24"/>
      <c r="K6" s="28" t="s">
        <v>1000</v>
      </c>
      <c r="L6" s="32">
        <f>D6/D20</f>
        <v>1.9038041912981503E-3</v>
      </c>
      <c r="M6" s="32">
        <f>E6/E20</f>
        <v>1.4206727310369029E-3</v>
      </c>
      <c r="N6" s="34"/>
      <c r="O6" s="28" t="s">
        <v>1000</v>
      </c>
      <c r="P6" s="32">
        <f>D6/E12</f>
        <v>1.8241233294460277E-3</v>
      </c>
      <c r="Q6" s="34"/>
      <c r="R6" s="28" t="s">
        <v>1000</v>
      </c>
      <c r="S6" s="32">
        <f>D6/E20</f>
        <v>1.4206727310369029E-3</v>
      </c>
      <c r="T6" s="34"/>
      <c r="U6" s="28" t="s">
        <v>1000</v>
      </c>
      <c r="V6" s="32">
        <f t="shared" si="1"/>
        <v>1</v>
      </c>
      <c r="W6" s="34"/>
    </row>
    <row r="7" spans="1:23">
      <c r="A7" s="28" t="s">
        <v>7</v>
      </c>
      <c r="B7" s="28" t="s">
        <v>2</v>
      </c>
      <c r="C7" s="29">
        <v>21179</v>
      </c>
      <c r="D7" s="29">
        <v>47094</v>
      </c>
      <c r="E7" s="29">
        <f t="shared" si="0"/>
        <v>68273</v>
      </c>
      <c r="F7" s="36"/>
      <c r="G7" s="32">
        <f>C7/C12</f>
        <v>6.4339636971215919E-2</v>
      </c>
      <c r="H7" s="32">
        <f>D7/D12</f>
        <v>4.9383777616756129E-2</v>
      </c>
      <c r="I7" s="32">
        <f>E7/E12</f>
        <v>5.3221526526183185E-2</v>
      </c>
      <c r="J7" s="24"/>
      <c r="K7" s="32">
        <f>C7/C20</f>
        <v>5.066879750424054E-2</v>
      </c>
      <c r="L7" s="32">
        <f>D7/D20</f>
        <v>3.8315279737177389E-2</v>
      </c>
      <c r="M7" s="32">
        <f>E7/E20</f>
        <v>4.1450251865847207E-2</v>
      </c>
      <c r="N7" s="34"/>
      <c r="O7" s="32">
        <f>C7/E12</f>
        <v>1.6509875211255309E-2</v>
      </c>
      <c r="P7" s="32">
        <f>D7/E12</f>
        <v>3.671165131492788E-2</v>
      </c>
      <c r="Q7" s="34"/>
      <c r="R7" s="32">
        <f>C7/E20</f>
        <v>1.2858302466081439E-2</v>
      </c>
      <c r="S7" s="32">
        <f>D7/E20</f>
        <v>2.8591949399765771E-2</v>
      </c>
      <c r="T7" s="34"/>
      <c r="U7" s="32">
        <f>C7/E7</f>
        <v>0.31021047852005917</v>
      </c>
      <c r="V7" s="32">
        <f t="shared" si="1"/>
        <v>0.68978952147994077</v>
      </c>
      <c r="W7" s="34"/>
    </row>
    <row r="8" spans="1:23">
      <c r="A8" s="28" t="s">
        <v>7</v>
      </c>
      <c r="B8" s="28" t="s">
        <v>3</v>
      </c>
      <c r="C8" s="29">
        <v>30846</v>
      </c>
      <c r="D8" s="29">
        <v>218248</v>
      </c>
      <c r="E8" s="29">
        <f t="shared" si="0"/>
        <v>249094</v>
      </c>
      <c r="F8" s="36"/>
      <c r="G8" s="32">
        <f>C8/C12</f>
        <v>9.3706994759626336E-2</v>
      </c>
      <c r="H8" s="32">
        <f>D8/D12</f>
        <v>0.2288595298191233</v>
      </c>
      <c r="I8" s="32">
        <f>E8/E12</f>
        <v>0.19417870795941403</v>
      </c>
      <c r="J8" s="24"/>
      <c r="K8" s="32">
        <f>C8/C20</f>
        <v>7.3796200378478866E-2</v>
      </c>
      <c r="L8" s="32">
        <f>D8/D20</f>
        <v>0.17756472527454648</v>
      </c>
      <c r="M8" s="32">
        <f>E8/E20</f>
        <v>0.15123121934397704</v>
      </c>
      <c r="N8" s="34"/>
      <c r="O8" s="32">
        <f>C8/E12</f>
        <v>2.4045687273543663E-2</v>
      </c>
      <c r="P8" s="32">
        <f>D8/E12</f>
        <v>0.17013302068587038</v>
      </c>
      <c r="Q8" s="34"/>
      <c r="R8" s="32">
        <f>C8/E20</f>
        <v>1.8727380795540302E-2</v>
      </c>
      <c r="S8" s="32">
        <f>D8/E20</f>
        <v>0.13250383854843675</v>
      </c>
      <c r="T8" s="34"/>
      <c r="U8" s="32">
        <f>C8/E8</f>
        <v>0.12383276995832898</v>
      </c>
      <c r="V8" s="32">
        <f t="shared" si="1"/>
        <v>0.87616723004167096</v>
      </c>
      <c r="W8" s="34"/>
    </row>
    <row r="9" spans="1:23">
      <c r="A9" s="28" t="s">
        <v>7</v>
      </c>
      <c r="B9" s="28" t="s">
        <v>916</v>
      </c>
      <c r="C9" s="29">
        <v>23710</v>
      </c>
      <c r="D9" s="64">
        <v>93164</v>
      </c>
      <c r="E9" s="29">
        <f t="shared" si="0"/>
        <v>116874</v>
      </c>
      <c r="F9" s="36"/>
      <c r="G9" s="32">
        <f>C9/C12</f>
        <v>7.2028556239082553E-2</v>
      </c>
      <c r="H9" s="32">
        <f>D9/D12</f>
        <v>9.7693766889358907E-2</v>
      </c>
      <c r="I9" s="32">
        <f>E9/E12</f>
        <v>9.1107944446869676E-2</v>
      </c>
      <c r="J9" s="24"/>
      <c r="K9" s="32">
        <f>C9/C20</f>
        <v>5.6723980774613686E-2</v>
      </c>
      <c r="L9" s="32">
        <f>D9/D20</f>
        <v>7.5797441742778152E-2</v>
      </c>
      <c r="M9" s="32">
        <f>E9/E20</f>
        <v>7.0957138789404697E-2</v>
      </c>
      <c r="N9" s="34"/>
      <c r="O9" s="32">
        <f>C9/E12</f>
        <v>1.8482890658617659E-2</v>
      </c>
      <c r="P9" s="32">
        <f>D9/E12</f>
        <v>7.2625053788252028E-2</v>
      </c>
      <c r="Q9" s="34"/>
      <c r="R9" s="32">
        <f>C9/E20</f>
        <v>1.4394936090976482E-2</v>
      </c>
      <c r="S9" s="32">
        <f>D9/E20</f>
        <v>5.6562202698428217E-2</v>
      </c>
      <c r="T9" s="34"/>
      <c r="U9" s="32">
        <f>C9/E9</f>
        <v>0.20286804592980476</v>
      </c>
      <c r="V9" s="32">
        <f t="shared" si="1"/>
        <v>0.79713195407019521</v>
      </c>
      <c r="W9" s="34"/>
    </row>
    <row r="10" spans="1:23">
      <c r="A10" s="28" t="s">
        <v>7</v>
      </c>
      <c r="B10" s="28" t="s">
        <v>879</v>
      </c>
      <c r="C10" s="64">
        <v>4376</v>
      </c>
      <c r="D10" s="64">
        <v>123357</v>
      </c>
      <c r="E10" s="29">
        <f t="shared" si="0"/>
        <v>127733</v>
      </c>
      <c r="F10" s="36"/>
      <c r="G10" s="32">
        <f>C10/C12</f>
        <v>1.3293840662261715E-2</v>
      </c>
      <c r="H10" s="32">
        <f>D10/D12</f>
        <v>0.12935479372043543</v>
      </c>
      <c r="I10" s="32">
        <f>E10/E12</f>
        <v>9.9572968051337377E-2</v>
      </c>
      <c r="J10" s="24"/>
      <c r="K10" s="32">
        <f>C10/C20</f>
        <v>1.0469175026137052E-2</v>
      </c>
      <c r="L10" s="32">
        <f>D10/D20</f>
        <v>0.10036221095126749</v>
      </c>
      <c r="M10" s="32">
        <f>E10/E20</f>
        <v>7.7549910236554151E-2</v>
      </c>
      <c r="N10" s="34"/>
      <c r="O10" s="32">
        <f>C10/E12</f>
        <v>3.4112665340409478E-3</v>
      </c>
      <c r="P10" s="32">
        <f>D10/E12</f>
        <v>9.616170151729643E-2</v>
      </c>
      <c r="Q10" s="34"/>
      <c r="R10" s="32">
        <f>C10/E20</f>
        <v>2.6567794320587553E-3</v>
      </c>
      <c r="S10" s="32">
        <f>D10/E20</f>
        <v>7.4893130804495403E-2</v>
      </c>
      <c r="T10" s="34"/>
      <c r="U10" s="32">
        <f>C10/E10</f>
        <v>3.4258962053658804E-2</v>
      </c>
      <c r="V10" s="32">
        <f t="shared" si="1"/>
        <v>0.96574103794634114</v>
      </c>
      <c r="W10" s="34"/>
    </row>
    <row r="11" spans="1:23">
      <c r="A11" s="28" t="s">
        <v>7</v>
      </c>
      <c r="B11" s="28" t="s">
        <v>880</v>
      </c>
      <c r="C11" s="28" t="s">
        <v>1000</v>
      </c>
      <c r="D11" s="29">
        <v>7611</v>
      </c>
      <c r="E11" s="29">
        <f>D11</f>
        <v>7611</v>
      </c>
      <c r="F11" s="36"/>
      <c r="G11" s="28" t="s">
        <v>1000</v>
      </c>
      <c r="H11" s="32">
        <f>D11/D12</f>
        <v>7.9810577024914189E-3</v>
      </c>
      <c r="I11" s="32">
        <f>E11/E12</f>
        <v>5.9330780600058619E-3</v>
      </c>
      <c r="J11" s="24"/>
      <c r="K11" s="28" t="s">
        <v>1000</v>
      </c>
      <c r="L11" s="32">
        <f>D11/D20</f>
        <v>6.1922451709274457E-3</v>
      </c>
      <c r="M11" s="32">
        <f>E11/E20</f>
        <v>4.620829126462337E-3</v>
      </c>
      <c r="N11" s="34"/>
      <c r="O11" s="28" t="s">
        <v>1000</v>
      </c>
      <c r="P11" s="32">
        <f>D11/E12</f>
        <v>5.9330780600058619E-3</v>
      </c>
      <c r="Q11" s="34"/>
      <c r="R11" s="28" t="s">
        <v>1000</v>
      </c>
      <c r="S11" s="32">
        <f>D11/E20</f>
        <v>4.620829126462337E-3</v>
      </c>
      <c r="T11" s="34"/>
      <c r="U11" s="28" t="s">
        <v>1000</v>
      </c>
      <c r="V11" s="32">
        <f t="shared" si="1"/>
        <v>1</v>
      </c>
      <c r="W11" s="34"/>
    </row>
    <row r="12" spans="1:23">
      <c r="A12" s="30" t="s">
        <v>885</v>
      </c>
      <c r="B12" s="28"/>
      <c r="C12" s="31">
        <f>SUM(C4:C11)</f>
        <v>329175</v>
      </c>
      <c r="D12" s="31">
        <f>SUM(D4:D11)</f>
        <v>953633</v>
      </c>
      <c r="E12" s="31">
        <f t="shared" si="0"/>
        <v>1282808</v>
      </c>
      <c r="F12" s="37"/>
      <c r="G12" s="24"/>
      <c r="H12" s="24"/>
      <c r="I12" s="24"/>
      <c r="J12" s="24"/>
      <c r="K12" s="33">
        <f>C12/C20</f>
        <v>0.78752072422958497</v>
      </c>
      <c r="L12" s="33">
        <f>D12/D20</f>
        <v>0.77586773605137993</v>
      </c>
      <c r="M12" s="33">
        <f>E12/E20</f>
        <v>0.77882493365640482</v>
      </c>
      <c r="N12" s="35"/>
      <c r="O12" s="24"/>
      <c r="P12" s="24"/>
      <c r="Q12" s="35"/>
      <c r="R12" s="33">
        <f>C12/E20</f>
        <v>0.199850404375672</v>
      </c>
      <c r="S12" s="33">
        <f>D12/E20</f>
        <v>0.57897452928073279</v>
      </c>
      <c r="T12" s="35"/>
      <c r="U12" s="33">
        <f t="shared" ref="U12:U20" si="2">C12/E12</f>
        <v>0.25660504144034024</v>
      </c>
      <c r="V12" s="33">
        <f t="shared" si="1"/>
        <v>0.74339495855965976</v>
      </c>
      <c r="W12" s="35"/>
    </row>
    <row r="13" spans="1:23">
      <c r="A13" s="28" t="s">
        <v>723</v>
      </c>
      <c r="B13" s="28" t="s">
        <v>0</v>
      </c>
      <c r="C13" s="29">
        <v>35479</v>
      </c>
      <c r="D13" s="29">
        <v>56162</v>
      </c>
      <c r="E13" s="29">
        <f t="shared" si="0"/>
        <v>91641</v>
      </c>
      <c r="F13" s="36"/>
      <c r="G13" s="32">
        <f>C13/C19</f>
        <v>0.3994753079469453</v>
      </c>
      <c r="H13" s="32">
        <f>D13/D19</f>
        <v>0.20386590921465778</v>
      </c>
      <c r="I13" s="32">
        <f>E13/E19</f>
        <v>0.2515543550764619</v>
      </c>
      <c r="J13" s="24"/>
      <c r="K13" s="32">
        <f>C13/C20</f>
        <v>8.4880224120730444E-2</v>
      </c>
      <c r="L13" s="32">
        <f>D13/D20</f>
        <v>4.5692927774225095E-2</v>
      </c>
      <c r="M13" s="32">
        <f>E13/E20</f>
        <v>5.5637551173056757E-2</v>
      </c>
      <c r="N13" s="34"/>
      <c r="O13" s="32">
        <f>C13/E19</f>
        <v>9.7389781470714989E-2</v>
      </c>
      <c r="P13" s="32">
        <f>D13/E19</f>
        <v>0.15416457360574692</v>
      </c>
      <c r="Q13" s="34"/>
      <c r="R13" s="32">
        <f>C13/E20</f>
        <v>2.1540191377973621E-2</v>
      </c>
      <c r="S13" s="32">
        <f>D13/E20</f>
        <v>3.4097359795083139E-2</v>
      </c>
      <c r="T13" s="34"/>
      <c r="U13" s="32">
        <f t="shared" si="2"/>
        <v>0.38715203893453803</v>
      </c>
      <c r="V13" s="32">
        <f t="shared" si="1"/>
        <v>0.61284796106546191</v>
      </c>
      <c r="W13" s="34"/>
    </row>
    <row r="14" spans="1:23">
      <c r="A14" s="28" t="s">
        <v>723</v>
      </c>
      <c r="B14" s="28" t="s">
        <v>1</v>
      </c>
      <c r="C14" s="29">
        <v>27958</v>
      </c>
      <c r="D14" s="29">
        <v>92681</v>
      </c>
      <c r="E14" s="29">
        <f t="shared" si="0"/>
        <v>120639</v>
      </c>
      <c r="F14" s="36"/>
      <c r="G14" s="32">
        <f>C14/C19</f>
        <v>0.31479271286058502</v>
      </c>
      <c r="H14" s="32">
        <f>D14/D19</f>
        <v>0.33642848067952885</v>
      </c>
      <c r="I14" s="32">
        <f>E14/E19</f>
        <v>0.33115380497887725</v>
      </c>
      <c r="J14" s="24"/>
      <c r="K14" s="32">
        <f>C14/C20</f>
        <v>6.6886927646421318E-2</v>
      </c>
      <c r="L14" s="32">
        <f>D14/D20</f>
        <v>7.5404477031497386E-2</v>
      </c>
      <c r="M14" s="32">
        <f>E14/E20</f>
        <v>7.3242964786137149E-2</v>
      </c>
      <c r="N14" s="34"/>
      <c r="O14" s="32">
        <f>C14/E19</f>
        <v>7.6744652057787702E-2</v>
      </c>
      <c r="P14" s="32">
        <f>D14/E19</f>
        <v>0.25440915292108957</v>
      </c>
      <c r="Q14" s="34"/>
      <c r="R14" s="32">
        <f>C14/E20</f>
        <v>1.697400351039732E-2</v>
      </c>
      <c r="S14" s="32">
        <f>D14/E20</f>
        <v>5.6268961275739826E-2</v>
      </c>
      <c r="T14" s="34"/>
      <c r="U14" s="32">
        <f t="shared" si="2"/>
        <v>0.23174926847868435</v>
      </c>
      <c r="V14" s="32">
        <f t="shared" si="1"/>
        <v>0.76825073152131562</v>
      </c>
      <c r="W14" s="34"/>
    </row>
    <row r="15" spans="1:23">
      <c r="A15" s="28" t="s">
        <v>723</v>
      </c>
      <c r="B15" s="28" t="s">
        <v>2</v>
      </c>
      <c r="C15" s="29">
        <v>6118</v>
      </c>
      <c r="D15" s="29">
        <v>12384</v>
      </c>
      <c r="E15" s="29">
        <f t="shared" si="0"/>
        <v>18502</v>
      </c>
      <c r="F15" s="36"/>
      <c r="G15" s="32">
        <f>C15/C19</f>
        <v>6.8885536064134029E-2</v>
      </c>
      <c r="H15" s="32">
        <f>D15/D19</f>
        <v>4.495344574114743E-2</v>
      </c>
      <c r="I15" s="32">
        <f>E15/E19</f>
        <v>5.0787951655096503E-2</v>
      </c>
      <c r="J15" s="24"/>
      <c r="K15" s="32">
        <f>C15/C20</f>
        <v>1.4636748813964004E-2</v>
      </c>
      <c r="L15" s="32">
        <f>D15/D20</f>
        <v>1.0075517566254827E-2</v>
      </c>
      <c r="M15" s="32">
        <f>E15/E20</f>
        <v>1.1233028576771272E-2</v>
      </c>
      <c r="N15" s="34"/>
      <c r="O15" s="32">
        <f>C15/E19</f>
        <v>1.6793897320607522E-2</v>
      </c>
      <c r="P15" s="32">
        <f>D15/E19</f>
        <v>3.3994054334488981E-2</v>
      </c>
      <c r="Q15" s="34"/>
      <c r="R15" s="32">
        <f>C15/E20</f>
        <v>3.7143913540528938E-3</v>
      </c>
      <c r="S15" s="32">
        <f>D15/E20</f>
        <v>7.5186372227183784E-3</v>
      </c>
      <c r="T15" s="34"/>
      <c r="U15" s="32">
        <f t="shared" si="2"/>
        <v>0.330666954923792</v>
      </c>
      <c r="V15" s="32">
        <f t="shared" si="1"/>
        <v>0.66933304507620794</v>
      </c>
      <c r="W15" s="34"/>
    </row>
    <row r="16" spans="1:23">
      <c r="A16" s="28" t="s">
        <v>723</v>
      </c>
      <c r="B16" s="28" t="s">
        <v>3</v>
      </c>
      <c r="C16" s="29">
        <v>10213</v>
      </c>
      <c r="D16" s="29">
        <v>57514</v>
      </c>
      <c r="E16" s="29">
        <f t="shared" si="0"/>
        <v>67727</v>
      </c>
      <c r="F16" s="36"/>
      <c r="G16" s="32">
        <f>C16/C19</f>
        <v>0.1149931317134686</v>
      </c>
      <c r="H16" s="32">
        <f>D16/D19</f>
        <v>0.20877361743833603</v>
      </c>
      <c r="I16" s="32">
        <f>E16/E19</f>
        <v>0.18591047463759164</v>
      </c>
      <c r="J16" s="24"/>
      <c r="K16" s="32">
        <f>C16/C20</f>
        <v>2.443365734504975E-2</v>
      </c>
      <c r="L16" s="32">
        <f>D16/D20</f>
        <v>4.6792903529197356E-2</v>
      </c>
      <c r="M16" s="32">
        <f>E16/E20</f>
        <v>4.1118761561938597E-2</v>
      </c>
      <c r="N16" s="34"/>
      <c r="O16" s="32">
        <f>C16/E19</f>
        <v>2.8034663833828806E-2</v>
      </c>
      <c r="P16" s="32">
        <f>D16/E19</f>
        <v>0.15787581080376284</v>
      </c>
      <c r="Q16" s="34"/>
      <c r="R16" s="32">
        <f>C16/E20</f>
        <v>6.200568633367474E-3</v>
      </c>
      <c r="S16" s="32">
        <f>D16/E20</f>
        <v>3.4918192928571123E-2</v>
      </c>
      <c r="T16" s="34"/>
      <c r="U16" s="32">
        <f t="shared" si="2"/>
        <v>0.15079658038891433</v>
      </c>
      <c r="V16" s="32">
        <f t="shared" si="1"/>
        <v>0.8492034196110857</v>
      </c>
      <c r="W16" s="34"/>
    </row>
    <row r="17" spans="1:23">
      <c r="A17" s="28" t="s">
        <v>723</v>
      </c>
      <c r="B17" s="28" t="s">
        <v>916</v>
      </c>
      <c r="C17" s="29">
        <v>7420</v>
      </c>
      <c r="D17" s="29">
        <v>29249</v>
      </c>
      <c r="E17" s="29">
        <f t="shared" si="0"/>
        <v>36669</v>
      </c>
      <c r="F17" s="36"/>
      <c r="G17" s="32">
        <f>C17/C19</f>
        <v>8.3545386988537848E-2</v>
      </c>
      <c r="H17" s="32">
        <f>D17/D19</f>
        <v>0.10617274987748879</v>
      </c>
      <c r="I17" s="32">
        <f>E17/E19</f>
        <v>0.10065632900447161</v>
      </c>
      <c r="J17" s="24"/>
      <c r="K17" s="32">
        <f>C17/C20</f>
        <v>1.7751663321283574E-2</v>
      </c>
      <c r="L17" s="32">
        <f>D17/D20</f>
        <v>2.3796738799692137E-2</v>
      </c>
      <c r="M17" s="32">
        <f>E17/E20</f>
        <v>2.2262670245466749E-2</v>
      </c>
      <c r="N17" s="34"/>
      <c r="O17" s="32">
        <f>C17/E19</f>
        <v>2.0367884622247111E-2</v>
      </c>
      <c r="P17" s="32">
        <f>D17/E19</f>
        <v>8.0288444382224489E-2</v>
      </c>
      <c r="Q17" s="34"/>
      <c r="R17" s="32">
        <f>C17/E20</f>
        <v>4.5048682326041967E-3</v>
      </c>
      <c r="S17" s="32">
        <f>D17/E20</f>
        <v>1.7757802012862551E-2</v>
      </c>
      <c r="T17" s="34"/>
      <c r="U17" s="32">
        <f t="shared" si="2"/>
        <v>0.20235075949712292</v>
      </c>
      <c r="V17" s="32">
        <f t="shared" si="1"/>
        <v>0.79764924050287711</v>
      </c>
      <c r="W17" s="34"/>
    </row>
    <row r="18" spans="1:23">
      <c r="A18" s="28" t="s">
        <v>723</v>
      </c>
      <c r="B18" s="28" t="s">
        <v>4</v>
      </c>
      <c r="C18" s="29">
        <v>1626</v>
      </c>
      <c r="D18" s="29">
        <v>27495</v>
      </c>
      <c r="E18" s="29">
        <f t="shared" si="0"/>
        <v>29121</v>
      </c>
      <c r="F18" s="36"/>
      <c r="G18" s="32">
        <f>C18/C19</f>
        <v>1.8307924426329183E-2</v>
      </c>
      <c r="H18" s="32">
        <f>D18/D19</f>
        <v>9.9805797048841141E-2</v>
      </c>
      <c r="I18" s="32">
        <f>E18/E19</f>
        <v>7.9937084647501086E-2</v>
      </c>
      <c r="J18" s="24"/>
      <c r="K18" s="32">
        <f>C18/C20</f>
        <v>3.8900545229659154E-3</v>
      </c>
      <c r="L18" s="32">
        <f>D18/D20</f>
        <v>2.2369699247753266E-2</v>
      </c>
      <c r="M18" s="32">
        <f>E18/E20</f>
        <v>1.7680090000224635E-2</v>
      </c>
      <c r="N18" s="34"/>
      <c r="O18" s="32">
        <f>C18/E19</f>
        <v>4.4633666301581946E-3</v>
      </c>
      <c r="P18" s="32">
        <f>D18/E19</f>
        <v>7.54737180173429E-2</v>
      </c>
      <c r="Q18" s="34"/>
      <c r="R18" s="32">
        <f>C18/E20</f>
        <v>9.871854105410274E-4</v>
      </c>
      <c r="S18" s="32">
        <f>D18/E20</f>
        <v>1.6692904589683609E-2</v>
      </c>
      <c r="T18" s="34"/>
      <c r="U18" s="32">
        <f t="shared" si="2"/>
        <v>5.5835994643041106E-2</v>
      </c>
      <c r="V18" s="32">
        <f t="shared" si="1"/>
        <v>0.94416400535695888</v>
      </c>
      <c r="W18" s="34"/>
    </row>
    <row r="19" spans="1:23">
      <c r="A19" s="30" t="s">
        <v>885</v>
      </c>
      <c r="B19" s="28"/>
      <c r="C19" s="31">
        <f>SUM(C13:C18)</f>
        <v>88814</v>
      </c>
      <c r="D19" s="31">
        <f>SUM(D13:D18)</f>
        <v>275485</v>
      </c>
      <c r="E19" s="31">
        <f t="shared" si="0"/>
        <v>364299</v>
      </c>
      <c r="F19" s="37"/>
      <c r="G19" s="24"/>
      <c r="H19" s="26"/>
      <c r="I19" s="26"/>
      <c r="J19" s="26"/>
      <c r="K19" s="33">
        <f>C19/C20</f>
        <v>0.212479275770415</v>
      </c>
      <c r="L19" s="33">
        <f>D19/D20</f>
        <v>0.22413226394862007</v>
      </c>
      <c r="M19" s="33">
        <f>E19/E20</f>
        <v>0.22117506634359516</v>
      </c>
      <c r="N19" s="35"/>
      <c r="O19" s="24"/>
      <c r="P19" s="26"/>
      <c r="Q19" s="35"/>
      <c r="R19" s="33">
        <f>C19/E20</f>
        <v>5.3921208518936538E-2</v>
      </c>
      <c r="S19" s="33">
        <f>D19/E20</f>
        <v>0.16725385782465862</v>
      </c>
      <c r="T19" s="35"/>
      <c r="U19" s="33">
        <f t="shared" si="2"/>
        <v>0.24379424593534432</v>
      </c>
      <c r="V19" s="33">
        <f t="shared" si="1"/>
        <v>0.75620575406465573</v>
      </c>
      <c r="W19" s="35"/>
    </row>
    <row r="20" spans="1:23">
      <c r="A20" s="30" t="s">
        <v>886</v>
      </c>
      <c r="B20" s="28"/>
      <c r="C20" s="31">
        <f>C12+C19</f>
        <v>417989</v>
      </c>
      <c r="D20" s="31">
        <f>D12+D19</f>
        <v>1229118</v>
      </c>
      <c r="E20" s="31">
        <f t="shared" si="0"/>
        <v>1647107</v>
      </c>
      <c r="F20" s="37"/>
      <c r="G20" s="259" t="s">
        <v>887</v>
      </c>
      <c r="H20" s="259"/>
      <c r="I20" s="259"/>
      <c r="J20" s="259"/>
      <c r="K20" s="259"/>
      <c r="L20" s="259"/>
      <c r="M20" s="259"/>
      <c r="N20" s="259"/>
      <c r="O20" s="259" t="s">
        <v>887</v>
      </c>
      <c r="P20" s="259"/>
      <c r="Q20" s="259"/>
      <c r="R20" s="259"/>
      <c r="S20" s="259"/>
      <c r="T20" s="259"/>
      <c r="U20" s="33">
        <f t="shared" si="2"/>
        <v>0.25377161289460853</v>
      </c>
      <c r="V20" s="33">
        <f t="shared" si="1"/>
        <v>0.74622838710539141</v>
      </c>
    </row>
    <row r="21" spans="1:23">
      <c r="G21" s="259" t="s">
        <v>888</v>
      </c>
      <c r="H21" s="259"/>
      <c r="I21" s="259"/>
      <c r="J21" s="259"/>
      <c r="K21" s="259" t="s">
        <v>887</v>
      </c>
      <c r="L21" s="259"/>
      <c r="M21" s="259"/>
      <c r="N21" s="259"/>
      <c r="O21" s="259" t="s">
        <v>888</v>
      </c>
      <c r="P21" s="259"/>
      <c r="Q21" s="259"/>
      <c r="R21" s="259" t="s">
        <v>887</v>
      </c>
      <c r="S21" s="259"/>
      <c r="T21" s="259"/>
    </row>
    <row r="22" spans="1:23" s="259" customFormat="1">
      <c r="G22" s="259" t="s">
        <v>1030</v>
      </c>
      <c r="K22" s="259" t="s">
        <v>889</v>
      </c>
      <c r="O22" s="259" t="s">
        <v>1024</v>
      </c>
      <c r="R22" s="259" t="s">
        <v>889</v>
      </c>
      <c r="U22" s="259" t="s">
        <v>1015</v>
      </c>
    </row>
    <row r="23" spans="1:23" s="259" customFormat="1">
      <c r="G23" s="259" t="s">
        <v>1032</v>
      </c>
      <c r="K23" s="259" t="s">
        <v>1030</v>
      </c>
      <c r="O23" s="259" t="s">
        <v>908</v>
      </c>
      <c r="R23" s="259" t="s">
        <v>1024</v>
      </c>
      <c r="U23" s="259" t="s">
        <v>890</v>
      </c>
    </row>
    <row r="24" spans="1:23" s="259" customFormat="1">
      <c r="K24" s="259" t="s">
        <v>1032</v>
      </c>
      <c r="R24" s="259" t="s">
        <v>908</v>
      </c>
      <c r="U24" s="259" t="s">
        <v>891</v>
      </c>
    </row>
    <row r="25" spans="1:23">
      <c r="A25" s="25" t="s">
        <v>1087</v>
      </c>
    </row>
    <row r="27" spans="1:23">
      <c r="A27" s="30" t="s">
        <v>998</v>
      </c>
      <c r="B27" s="27" t="s">
        <v>991</v>
      </c>
      <c r="C27" s="27" t="s">
        <v>992</v>
      </c>
      <c r="D27" s="27" t="s">
        <v>881</v>
      </c>
      <c r="F27" s="30" t="s">
        <v>998</v>
      </c>
      <c r="G27" s="27" t="s">
        <v>991</v>
      </c>
      <c r="H27" s="27" t="s">
        <v>992</v>
      </c>
      <c r="J27" s="47"/>
      <c r="K27" s="30" t="s">
        <v>998</v>
      </c>
      <c r="L27" s="27" t="s">
        <v>991</v>
      </c>
      <c r="M27" s="27" t="s">
        <v>992</v>
      </c>
      <c r="O27" s="23" t="s">
        <v>1096</v>
      </c>
    </row>
    <row r="28" spans="1:23">
      <c r="A28" s="28" t="s">
        <v>7</v>
      </c>
      <c r="B28" s="32">
        <f>C12/C20</f>
        <v>0.78752072422958497</v>
      </c>
      <c r="C28" s="32">
        <f>D12/D20</f>
        <v>0.77586773605137993</v>
      </c>
      <c r="D28" s="32">
        <f>E12/E20</f>
        <v>0.77882493365640482</v>
      </c>
      <c r="F28" s="28" t="s">
        <v>7</v>
      </c>
      <c r="G28" s="32">
        <f>C12/E20</f>
        <v>0.199850404375672</v>
      </c>
      <c r="H28" s="32">
        <f>D12/E20</f>
        <v>0.57897452928073279</v>
      </c>
      <c r="J28" s="47"/>
      <c r="K28" s="28" t="s">
        <v>7</v>
      </c>
      <c r="L28" s="32">
        <f>C12/E12</f>
        <v>0.25660504144034024</v>
      </c>
      <c r="M28" s="32">
        <f>D12/E12</f>
        <v>0.74339495855965976</v>
      </c>
      <c r="O28" s="23" t="s">
        <v>1095</v>
      </c>
    </row>
    <row r="29" spans="1:23">
      <c r="A29" s="28" t="s">
        <v>723</v>
      </c>
      <c r="B29" s="32">
        <f>C19/C20</f>
        <v>0.212479275770415</v>
      </c>
      <c r="C29" s="32">
        <f>D19/D20</f>
        <v>0.22413226394862007</v>
      </c>
      <c r="D29" s="32">
        <f>E19/E20</f>
        <v>0.22117506634359516</v>
      </c>
      <c r="F29" s="28" t="s">
        <v>723</v>
      </c>
      <c r="G29" s="32">
        <f>C19/E20</f>
        <v>5.3921208518936538E-2</v>
      </c>
      <c r="H29" s="32">
        <f>D19/E20</f>
        <v>0.16725385782465862</v>
      </c>
      <c r="J29" s="47"/>
      <c r="K29" s="28" t="s">
        <v>723</v>
      </c>
      <c r="L29" s="32">
        <f>C19/E19</f>
        <v>0.24379424593534432</v>
      </c>
      <c r="M29" s="32">
        <f>D19/E19</f>
        <v>0.75620575406465573</v>
      </c>
      <c r="O29" s="47"/>
    </row>
    <row r="30" spans="1:23">
      <c r="O30" s="340" t="s">
        <v>1090</v>
      </c>
    </row>
    <row r="31" spans="1:23" s="259" customFormat="1">
      <c r="A31" s="259" t="s">
        <v>911</v>
      </c>
      <c r="F31" s="259" t="s">
        <v>912</v>
      </c>
      <c r="K31" s="259" t="s">
        <v>1015</v>
      </c>
      <c r="O31" s="112" t="s">
        <v>1091</v>
      </c>
    </row>
    <row r="32" spans="1:23" s="259" customFormat="1">
      <c r="A32" s="259" t="s">
        <v>1024</v>
      </c>
      <c r="F32" s="259" t="s">
        <v>1025</v>
      </c>
      <c r="K32" s="259" t="s">
        <v>910</v>
      </c>
    </row>
    <row r="33" spans="1:15" s="259" customFormat="1">
      <c r="A33" s="259" t="s">
        <v>1026</v>
      </c>
      <c r="F33" s="259" t="s">
        <v>909</v>
      </c>
    </row>
    <row r="35" spans="1:15">
      <c r="A35" s="25" t="s">
        <v>1086</v>
      </c>
    </row>
    <row r="37" spans="1:15">
      <c r="A37" s="27" t="s">
        <v>1033</v>
      </c>
      <c r="B37" s="27" t="s">
        <v>991</v>
      </c>
      <c r="C37" s="27" t="s">
        <v>992</v>
      </c>
      <c r="D37" s="27" t="s">
        <v>881</v>
      </c>
      <c r="E37" s="22"/>
      <c r="F37" s="27" t="s">
        <v>991</v>
      </c>
      <c r="G37" s="27" t="s">
        <v>992</v>
      </c>
      <c r="H37" s="27" t="s">
        <v>881</v>
      </c>
      <c r="J37" s="27" t="s">
        <v>991</v>
      </c>
      <c r="K37" s="27" t="s">
        <v>992</v>
      </c>
      <c r="M37" s="27" t="s">
        <v>991</v>
      </c>
      <c r="N37" s="27" t="s">
        <v>992</v>
      </c>
    </row>
    <row r="38" spans="1:15">
      <c r="A38" s="28" t="s">
        <v>0</v>
      </c>
      <c r="B38" s="29">
        <v>230551</v>
      </c>
      <c r="C38" s="29">
        <v>264274</v>
      </c>
      <c r="D38" s="29">
        <f t="shared" ref="D38:D44" si="3">B38+C38</f>
        <v>494825</v>
      </c>
      <c r="E38" s="34"/>
      <c r="F38" s="32">
        <f>B38/B44</f>
        <v>0.55157193131876681</v>
      </c>
      <c r="G38" s="32">
        <f>C38/C44</f>
        <v>0.21501108925261855</v>
      </c>
      <c r="H38" s="32">
        <f>D38/D44</f>
        <v>0.30042067698091257</v>
      </c>
      <c r="J38" s="32">
        <f>B38/D44</f>
        <v>0.13997329863815769</v>
      </c>
      <c r="K38" s="32">
        <f>C38/D44</f>
        <v>0.16044737834275491</v>
      </c>
      <c r="M38" s="32">
        <f t="shared" ref="M38:M44" si="4">B38/D38</f>
        <v>0.4659243166776133</v>
      </c>
      <c r="N38" s="32">
        <f>C38/D38</f>
        <v>0.53407568332238675</v>
      </c>
    </row>
    <row r="39" spans="1:15">
      <c r="A39" s="28" t="s">
        <v>1</v>
      </c>
      <c r="B39" s="29">
        <v>81950</v>
      </c>
      <c r="C39" s="29">
        <v>348728</v>
      </c>
      <c r="D39" s="29">
        <f t="shared" si="3"/>
        <v>430678</v>
      </c>
      <c r="E39" s="34"/>
      <c r="F39" s="32">
        <f>B39/B44</f>
        <v>0.19605779099449985</v>
      </c>
      <c r="G39" s="32">
        <f>C39/C44</f>
        <v>0.28372214872778689</v>
      </c>
      <c r="H39" s="32">
        <f>D39/D44</f>
        <v>0.26147542327244072</v>
      </c>
      <c r="J39" s="32">
        <f>B39/D44</f>
        <v>4.9753901841228285E-2</v>
      </c>
      <c r="K39" s="32">
        <f>C39/D44</f>
        <v>0.21172152143121242</v>
      </c>
      <c r="M39" s="32">
        <f t="shared" si="4"/>
        <v>0.19028137030449663</v>
      </c>
      <c r="N39" s="32">
        <f t="shared" ref="N39:N44" si="5">C39/D39</f>
        <v>0.80971862969550334</v>
      </c>
    </row>
    <row r="40" spans="1:15">
      <c r="A40" s="28" t="s">
        <v>2</v>
      </c>
      <c r="B40" s="29">
        <v>27297</v>
      </c>
      <c r="C40" s="29">
        <v>59478</v>
      </c>
      <c r="D40" s="29">
        <f t="shared" si="3"/>
        <v>86775</v>
      </c>
      <c r="E40" s="34"/>
      <c r="F40" s="32">
        <f>B40/B44</f>
        <v>6.5305546318204552E-2</v>
      </c>
      <c r="G40" s="32">
        <f>C40/C44</f>
        <v>4.8390797303432216E-2</v>
      </c>
      <c r="H40" s="32">
        <f>D40/D44</f>
        <v>5.2683280442618483E-2</v>
      </c>
      <c r="J40" s="32">
        <f>B40/D44</f>
        <v>1.6572693820134331E-2</v>
      </c>
      <c r="K40" s="32">
        <f>C40/D44</f>
        <v>3.6110586622484148E-2</v>
      </c>
      <c r="M40" s="32">
        <f t="shared" si="4"/>
        <v>0.31457216940363009</v>
      </c>
      <c r="N40" s="32">
        <f t="shared" si="5"/>
        <v>0.68542783059636991</v>
      </c>
    </row>
    <row r="41" spans="1:15">
      <c r="A41" s="28" t="s">
        <v>3</v>
      </c>
      <c r="B41" s="29">
        <v>41059</v>
      </c>
      <c r="C41" s="29">
        <v>275762</v>
      </c>
      <c r="D41" s="29">
        <f t="shared" si="3"/>
        <v>316821</v>
      </c>
      <c r="E41" s="34"/>
      <c r="F41" s="32">
        <f>B41/B44</f>
        <v>9.8229857723528616E-2</v>
      </c>
      <c r="G41" s="32">
        <f>C41/C44</f>
        <v>0.22435762880374382</v>
      </c>
      <c r="H41" s="32">
        <f>D41/D44</f>
        <v>0.19234998090591565</v>
      </c>
      <c r="J41" s="32">
        <f>B41/D44</f>
        <v>2.4927949428907775E-2</v>
      </c>
      <c r="K41" s="32">
        <f>C41/D44</f>
        <v>0.16742203147700788</v>
      </c>
      <c r="M41" s="32">
        <f t="shared" si="4"/>
        <v>0.12959683859340132</v>
      </c>
      <c r="N41" s="32">
        <f t="shared" si="5"/>
        <v>0.87040316140659868</v>
      </c>
    </row>
    <row r="42" spans="1:15">
      <c r="A42" s="28" t="s">
        <v>916</v>
      </c>
      <c r="B42" s="29">
        <v>31130</v>
      </c>
      <c r="C42" s="29">
        <v>122413</v>
      </c>
      <c r="D42" s="29">
        <f t="shared" si="3"/>
        <v>153543</v>
      </c>
      <c r="E42" s="34"/>
      <c r="F42" s="32">
        <f>B42/B44</f>
        <v>7.4475644095897256E-2</v>
      </c>
      <c r="G42" s="32">
        <f>C42/C44</f>
        <v>9.9594180542470295E-2</v>
      </c>
      <c r="H42" s="32">
        <f>D42/D44</f>
        <v>9.321980903487144E-2</v>
      </c>
      <c r="J42" s="32">
        <f>B42/D44</f>
        <v>1.8899804323580679E-2</v>
      </c>
      <c r="K42" s="32">
        <f>C42/D44</f>
        <v>7.4320004711290771E-2</v>
      </c>
      <c r="M42" s="32">
        <f t="shared" si="4"/>
        <v>0.20274450805311867</v>
      </c>
      <c r="N42" s="32">
        <f t="shared" si="5"/>
        <v>0.79725549194688128</v>
      </c>
    </row>
    <row r="43" spans="1:15">
      <c r="A43" s="28" t="s">
        <v>4</v>
      </c>
      <c r="B43" s="29">
        <v>6002</v>
      </c>
      <c r="C43" s="29">
        <v>158463</v>
      </c>
      <c r="D43" s="29">
        <f t="shared" si="3"/>
        <v>164465</v>
      </c>
      <c r="E43" s="34"/>
      <c r="F43" s="32">
        <f>B43/B44</f>
        <v>1.4359229549102967E-2</v>
      </c>
      <c r="G43" s="32">
        <f>C43/C44</f>
        <v>0.1289241553699482</v>
      </c>
      <c r="H43" s="32">
        <f>D43/D44</f>
        <v>9.985082936324112E-2</v>
      </c>
      <c r="J43" s="32">
        <f>B43/D44</f>
        <v>3.6439648425997825E-3</v>
      </c>
      <c r="K43" s="32">
        <f>C43/D44</f>
        <v>9.6206864520641339E-2</v>
      </c>
      <c r="M43" s="32">
        <f t="shared" si="4"/>
        <v>3.6494086887787672E-2</v>
      </c>
      <c r="N43" s="32">
        <f t="shared" si="5"/>
        <v>0.96350591311221234</v>
      </c>
    </row>
    <row r="44" spans="1:15">
      <c r="A44" s="30" t="s">
        <v>885</v>
      </c>
      <c r="B44" s="31">
        <f>SUM(B38:B43)</f>
        <v>417989</v>
      </c>
      <c r="C44" s="31">
        <f>SUM(C38:C43)</f>
        <v>1229118</v>
      </c>
      <c r="D44" s="31">
        <f t="shared" si="3"/>
        <v>1647107</v>
      </c>
      <c r="E44" s="35"/>
      <c r="F44" s="38"/>
      <c r="G44" s="38"/>
      <c r="J44" s="33">
        <f>B44/D44</f>
        <v>0.25377161289460853</v>
      </c>
      <c r="K44" s="33">
        <f>C44/D44</f>
        <v>0.74622838710539141</v>
      </c>
      <c r="L44" s="25"/>
      <c r="M44" s="33">
        <f t="shared" si="4"/>
        <v>0.25377161289460853</v>
      </c>
      <c r="N44" s="33">
        <f t="shared" si="5"/>
        <v>0.74622838710539141</v>
      </c>
    </row>
    <row r="45" spans="1:15">
      <c r="F45" s="259" t="s">
        <v>887</v>
      </c>
    </row>
    <row r="46" spans="1:15">
      <c r="A46" s="259" t="s">
        <v>906</v>
      </c>
      <c r="B46" s="259"/>
      <c r="C46" s="259"/>
      <c r="D46" s="259"/>
      <c r="E46" s="259"/>
      <c r="F46" s="259" t="s">
        <v>892</v>
      </c>
      <c r="G46" s="259"/>
      <c r="H46" s="259"/>
      <c r="I46" s="259"/>
      <c r="J46" s="259" t="s">
        <v>887</v>
      </c>
      <c r="K46" s="259"/>
      <c r="L46" s="259"/>
      <c r="M46" s="259" t="s">
        <v>1015</v>
      </c>
      <c r="N46" s="259"/>
      <c r="O46" s="259"/>
    </row>
    <row r="47" spans="1:15">
      <c r="A47" s="259" t="s">
        <v>907</v>
      </c>
      <c r="B47" s="259"/>
      <c r="C47" s="259"/>
      <c r="D47" s="259"/>
      <c r="E47" s="259"/>
      <c r="F47" s="259" t="s">
        <v>1030</v>
      </c>
      <c r="G47" s="259"/>
      <c r="H47" s="259"/>
      <c r="I47" s="259"/>
      <c r="J47" s="259" t="s">
        <v>893</v>
      </c>
      <c r="K47" s="259"/>
      <c r="L47" s="259"/>
      <c r="M47" s="259" t="s">
        <v>890</v>
      </c>
      <c r="N47" s="259"/>
      <c r="O47" s="259"/>
    </row>
    <row r="48" spans="1:15">
      <c r="A48" s="259" t="s">
        <v>1031</v>
      </c>
      <c r="B48" s="259"/>
      <c r="C48" s="259"/>
      <c r="D48" s="259"/>
      <c r="E48" s="259"/>
      <c r="F48" s="259" t="s">
        <v>1032</v>
      </c>
      <c r="G48" s="259"/>
      <c r="H48" s="259"/>
      <c r="I48" s="259"/>
      <c r="J48" s="259" t="s">
        <v>1094</v>
      </c>
      <c r="K48" s="259"/>
      <c r="L48" s="259"/>
      <c r="M48" s="259"/>
      <c r="N48" s="259"/>
      <c r="O48" s="259"/>
    </row>
    <row r="49" spans="1:17">
      <c r="A49" s="259"/>
      <c r="B49" s="259"/>
      <c r="C49" s="259"/>
      <c r="D49" s="259"/>
      <c r="E49" s="259"/>
      <c r="G49" s="259"/>
      <c r="H49" s="259"/>
      <c r="I49" s="259"/>
      <c r="J49" s="259"/>
      <c r="K49" s="259"/>
      <c r="L49" s="259"/>
      <c r="M49" s="259"/>
      <c r="N49" s="259"/>
      <c r="O49" s="259"/>
    </row>
    <row r="50" spans="1:17">
      <c r="A50" s="25" t="s">
        <v>1021</v>
      </c>
    </row>
    <row r="52" spans="1:17">
      <c r="A52" s="65" t="s">
        <v>988</v>
      </c>
      <c r="B52" s="66" t="s">
        <v>991</v>
      </c>
      <c r="C52" s="66" t="s">
        <v>992</v>
      </c>
      <c r="D52" s="66" t="s">
        <v>881</v>
      </c>
      <c r="E52" s="67"/>
      <c r="F52" s="66" t="s">
        <v>991</v>
      </c>
      <c r="G52" s="66" t="s">
        <v>992</v>
      </c>
      <c r="H52" s="67"/>
      <c r="I52" s="66" t="s">
        <v>991</v>
      </c>
      <c r="J52" s="66" t="s">
        <v>992</v>
      </c>
      <c r="K52" s="67"/>
      <c r="L52" s="66" t="s">
        <v>991</v>
      </c>
      <c r="M52" s="66" t="s">
        <v>992</v>
      </c>
      <c r="N52" s="67"/>
      <c r="O52" s="66" t="s">
        <v>988</v>
      </c>
      <c r="P52" s="67"/>
      <c r="Q52" s="68"/>
    </row>
    <row r="53" spans="1:17">
      <c r="A53" s="65" t="s">
        <v>894</v>
      </c>
      <c r="B53" s="69">
        <v>326653</v>
      </c>
      <c r="C53" s="70">
        <v>465795</v>
      </c>
      <c r="D53" s="70">
        <f>SUM(B53:C53)</f>
        <v>792448</v>
      </c>
      <c r="E53" s="71"/>
      <c r="F53" s="72">
        <f>B53/B56</f>
        <v>0.78325036926205138</v>
      </c>
      <c r="G53" s="72">
        <f>C53/C56</f>
        <v>0.37892709927296953</v>
      </c>
      <c r="H53" s="71"/>
      <c r="I53" s="72">
        <f>B53/D56</f>
        <v>0.1984170516219754</v>
      </c>
      <c r="J53" s="72">
        <f>C53/D56</f>
        <v>0.28293531839676367</v>
      </c>
      <c r="K53" s="71"/>
      <c r="L53" s="72">
        <f>B53/D53</f>
        <v>0.4122074886932644</v>
      </c>
      <c r="M53" s="72">
        <f>C53/D53</f>
        <v>0.5877925113067356</v>
      </c>
      <c r="N53" s="73"/>
      <c r="O53" s="72">
        <f>D53/D56</f>
        <v>0.48135237001873904</v>
      </c>
      <c r="P53" s="74"/>
      <c r="Q53" s="68"/>
    </row>
    <row r="54" spans="1:17">
      <c r="A54" s="65" t="s">
        <v>895</v>
      </c>
      <c r="B54" s="70">
        <v>84998</v>
      </c>
      <c r="C54" s="70">
        <v>493310</v>
      </c>
      <c r="D54" s="70">
        <f>SUM(B54:C54)</f>
        <v>578308</v>
      </c>
      <c r="E54" s="71"/>
      <c r="F54" s="72">
        <f>B54/B56</f>
        <v>0.20380867430127947</v>
      </c>
      <c r="G54" s="72">
        <f>C54/C56</f>
        <v>0.40131072111626059</v>
      </c>
      <c r="H54" s="71"/>
      <c r="I54" s="72">
        <f>B54/D56</f>
        <v>5.1629871924533575E-2</v>
      </c>
      <c r="J54" s="72">
        <f>C54/D56</f>
        <v>0.29964860489766415</v>
      </c>
      <c r="K54" s="71"/>
      <c r="L54" s="72">
        <f>B54/D54</f>
        <v>0.14697704337481066</v>
      </c>
      <c r="M54" s="72">
        <f>C54/D54</f>
        <v>0.85302295662518934</v>
      </c>
      <c r="N54" s="73"/>
      <c r="O54" s="72">
        <f>D54/D56</f>
        <v>0.3512784768221977</v>
      </c>
      <c r="P54" s="74"/>
      <c r="Q54" s="68"/>
    </row>
    <row r="55" spans="1:17">
      <c r="A55" s="65" t="s">
        <v>896</v>
      </c>
      <c r="B55" s="70">
        <v>5397</v>
      </c>
      <c r="C55" s="70">
        <v>270142</v>
      </c>
      <c r="D55" s="70">
        <f>SUM(B55:C55)</f>
        <v>275539</v>
      </c>
      <c r="E55" s="71"/>
      <c r="F55" s="72">
        <f>B55/B56</f>
        <v>1.2940956436669161E-2</v>
      </c>
      <c r="G55" s="72">
        <f>C55/C56</f>
        <v>0.21976217961076985</v>
      </c>
      <c r="H55" s="71"/>
      <c r="I55" s="72">
        <f>B55/D56</f>
        <v>3.2782702978506281E-3</v>
      </c>
      <c r="J55" s="72">
        <f>C55/D56</f>
        <v>0.16409088286121259</v>
      </c>
      <c r="K55" s="71"/>
      <c r="L55" s="72">
        <f>B55/D55</f>
        <v>1.9587063900210134E-2</v>
      </c>
      <c r="M55" s="72">
        <f>C55/D55</f>
        <v>0.98041293609978986</v>
      </c>
      <c r="N55" s="73"/>
      <c r="O55" s="72">
        <f>D55/D56</f>
        <v>0.16736915315906323</v>
      </c>
      <c r="P55" s="74"/>
      <c r="Q55" s="68"/>
    </row>
    <row r="56" spans="1:17">
      <c r="A56" s="65" t="s">
        <v>881</v>
      </c>
      <c r="B56" s="75">
        <f>SUM(B53:B55)</f>
        <v>417048</v>
      </c>
      <c r="C56" s="75">
        <f>SUM(C53:C55)</f>
        <v>1229247</v>
      </c>
      <c r="D56" s="75">
        <f>SUM(B56:C56)</f>
        <v>1646295</v>
      </c>
      <c r="E56" s="71"/>
      <c r="F56" s="71"/>
      <c r="G56" s="71"/>
      <c r="H56" s="71"/>
      <c r="I56" s="76">
        <f>B56/D56</f>
        <v>0.25332519384435959</v>
      </c>
      <c r="J56" s="76">
        <f>C56/D56</f>
        <v>0.74667480615564041</v>
      </c>
      <c r="K56" s="77"/>
      <c r="L56" s="76">
        <f>B56/D56</f>
        <v>0.25332519384435959</v>
      </c>
      <c r="M56" s="76">
        <f>C56/D56</f>
        <v>0.74667480615564041</v>
      </c>
      <c r="N56" s="73"/>
      <c r="O56" s="73"/>
      <c r="P56" s="74"/>
      <c r="Q56" s="68"/>
    </row>
    <row r="57" spans="1:17">
      <c r="A57" s="78"/>
      <c r="B57" s="68"/>
      <c r="C57" s="68"/>
      <c r="D57" s="68"/>
      <c r="E57" s="68"/>
      <c r="F57" s="339" t="s">
        <v>1014</v>
      </c>
      <c r="G57" s="68"/>
      <c r="H57" s="68"/>
      <c r="I57" s="78"/>
      <c r="J57" s="78"/>
      <c r="K57" s="78"/>
      <c r="L57" s="78"/>
      <c r="M57" s="78"/>
      <c r="N57" s="68"/>
      <c r="O57" s="339" t="s">
        <v>1017</v>
      </c>
      <c r="P57" s="68"/>
      <c r="Q57" s="68"/>
    </row>
    <row r="58" spans="1:17">
      <c r="A58" s="338" t="s">
        <v>906</v>
      </c>
      <c r="B58" s="339"/>
      <c r="C58" s="339"/>
      <c r="D58" s="339"/>
      <c r="E58" s="339"/>
      <c r="F58" s="339" t="s">
        <v>1018</v>
      </c>
      <c r="G58" s="339"/>
      <c r="H58" s="339"/>
      <c r="I58" s="339" t="s">
        <v>1015</v>
      </c>
      <c r="J58" s="339"/>
      <c r="K58" s="339"/>
      <c r="L58" s="339" t="s">
        <v>1016</v>
      </c>
      <c r="M58" s="339"/>
      <c r="N58" s="339"/>
      <c r="O58" s="339" t="s">
        <v>884</v>
      </c>
      <c r="P58" s="339"/>
      <c r="Q58" s="68"/>
    </row>
    <row r="59" spans="1:17">
      <c r="A59" s="338" t="s">
        <v>907</v>
      </c>
      <c r="B59" s="339"/>
      <c r="C59" s="339"/>
      <c r="D59" s="339"/>
      <c r="E59" s="339"/>
      <c r="G59" s="339"/>
      <c r="H59" s="339"/>
      <c r="I59" s="339" t="s">
        <v>1019</v>
      </c>
      <c r="J59" s="339"/>
      <c r="K59" s="339"/>
      <c r="L59" s="339" t="s">
        <v>1020</v>
      </c>
      <c r="M59" s="339"/>
      <c r="N59" s="339"/>
      <c r="P59" s="339"/>
      <c r="Q59" s="68"/>
    </row>
    <row r="60" spans="1:17">
      <c r="A60" s="338" t="s">
        <v>1031</v>
      </c>
      <c r="B60" s="33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6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79998168889431442"/>
  </sheetPr>
  <dimension ref="A1:T92"/>
  <sheetViews>
    <sheetView zoomScale="75" zoomScaleNormal="75" zoomScalePageLayoutView="75" workbookViewId="0">
      <selection activeCell="A2" sqref="A1:A2"/>
    </sheetView>
  </sheetViews>
  <sheetFormatPr baseColWidth="10" defaultColWidth="10.83203125" defaultRowHeight="15" x14ac:dyDescent="0"/>
  <cols>
    <col min="1" max="16" width="10.83203125" style="68"/>
    <col min="17" max="17" width="12.33203125" style="68" bestFit="1" customWidth="1"/>
    <col min="18" max="16384" width="10.83203125" style="68"/>
  </cols>
  <sheetData>
    <row r="1" spans="1:20">
      <c r="A1" s="217" t="s">
        <v>1062</v>
      </c>
    </row>
    <row r="2" spans="1:20">
      <c r="A2" s="217" t="s">
        <v>989</v>
      </c>
      <c r="R2" s="216"/>
    </row>
    <row r="3" spans="1:20">
      <c r="R3" s="216"/>
    </row>
    <row r="4" spans="1:20">
      <c r="A4" s="217" t="s">
        <v>1063</v>
      </c>
      <c r="H4" s="217" t="s">
        <v>1064</v>
      </c>
      <c r="O4" s="217" t="s">
        <v>1065</v>
      </c>
    </row>
    <row r="6" spans="1:20">
      <c r="A6" s="27" t="s">
        <v>1058</v>
      </c>
      <c r="B6" s="27" t="s">
        <v>22</v>
      </c>
      <c r="C6" s="27" t="s">
        <v>914</v>
      </c>
      <c r="D6" s="27" t="s">
        <v>1059</v>
      </c>
      <c r="E6" s="27" t="s">
        <v>1060</v>
      </c>
      <c r="F6" s="27" t="s">
        <v>881</v>
      </c>
      <c r="H6" s="27" t="s">
        <v>1058</v>
      </c>
      <c r="I6" s="27" t="s">
        <v>22</v>
      </c>
      <c r="J6" s="27" t="s">
        <v>914</v>
      </c>
      <c r="K6" s="27" t="s">
        <v>1059</v>
      </c>
      <c r="L6" s="27" t="s">
        <v>1060</v>
      </c>
      <c r="M6" s="27" t="s">
        <v>881</v>
      </c>
      <c r="O6" s="27" t="s">
        <v>1058</v>
      </c>
      <c r="P6" s="27" t="s">
        <v>22</v>
      </c>
      <c r="Q6" s="27" t="s">
        <v>914</v>
      </c>
      <c r="R6" s="27" t="s">
        <v>1059</v>
      </c>
      <c r="S6" s="27" t="s">
        <v>1060</v>
      </c>
      <c r="T6" s="27" t="s">
        <v>881</v>
      </c>
    </row>
    <row r="7" spans="1:20">
      <c r="A7" s="211" t="s">
        <v>7</v>
      </c>
      <c r="B7" s="211" t="s">
        <v>0</v>
      </c>
      <c r="C7" s="194">
        <v>0</v>
      </c>
      <c r="D7" s="110">
        <v>74562</v>
      </c>
      <c r="E7" s="110">
        <v>49936</v>
      </c>
      <c r="F7" s="110">
        <f>D7+E7</f>
        <v>124498</v>
      </c>
      <c r="H7" s="211" t="s">
        <v>7</v>
      </c>
      <c r="I7" s="211" t="s">
        <v>0</v>
      </c>
      <c r="J7" s="194">
        <v>0</v>
      </c>
      <c r="K7" s="197">
        <v>34932</v>
      </c>
      <c r="L7" s="197">
        <v>15139</v>
      </c>
      <c r="M7" s="110">
        <f t="shared" ref="M7:M16" si="0">SUM(K7:L7)</f>
        <v>50071</v>
      </c>
      <c r="O7" s="211" t="s">
        <v>7</v>
      </c>
      <c r="P7" s="211" t="s">
        <v>0</v>
      </c>
      <c r="Q7" s="194" t="s">
        <v>915</v>
      </c>
      <c r="R7" s="110">
        <v>13255</v>
      </c>
      <c r="S7" s="110">
        <v>6205</v>
      </c>
      <c r="T7" s="110">
        <f>R7+S7</f>
        <v>19460</v>
      </c>
    </row>
    <row r="8" spans="1:20">
      <c r="A8" s="211" t="s">
        <v>7</v>
      </c>
      <c r="B8" s="211" t="s">
        <v>1</v>
      </c>
      <c r="C8" s="194" t="s">
        <v>9</v>
      </c>
      <c r="D8" s="110">
        <v>23910</v>
      </c>
      <c r="E8" s="110">
        <v>64532</v>
      </c>
      <c r="F8" s="110">
        <f>D8+E8</f>
        <v>88442</v>
      </c>
      <c r="H8" s="211" t="s">
        <v>7</v>
      </c>
      <c r="I8" s="211" t="s">
        <v>1</v>
      </c>
      <c r="J8" s="194" t="s">
        <v>9</v>
      </c>
      <c r="K8" s="110">
        <v>6841</v>
      </c>
      <c r="L8" s="197">
        <v>7915</v>
      </c>
      <c r="M8" s="110">
        <f t="shared" si="0"/>
        <v>14756</v>
      </c>
      <c r="O8" s="211" t="s">
        <v>7</v>
      </c>
      <c r="P8" s="211" t="s">
        <v>1</v>
      </c>
      <c r="Q8" s="194" t="s">
        <v>14</v>
      </c>
      <c r="R8" s="110">
        <v>4939</v>
      </c>
      <c r="S8" s="110">
        <v>9644</v>
      </c>
      <c r="T8" s="110">
        <f>R8+S8</f>
        <v>14583</v>
      </c>
    </row>
    <row r="9" spans="1:20">
      <c r="A9" s="211" t="s">
        <v>7</v>
      </c>
      <c r="B9" s="211" t="s">
        <v>5</v>
      </c>
      <c r="C9" s="194" t="s">
        <v>10</v>
      </c>
      <c r="D9" s="197" t="s">
        <v>1066</v>
      </c>
      <c r="E9" s="110">
        <v>1390</v>
      </c>
      <c r="F9" s="110">
        <f>E9</f>
        <v>1390</v>
      </c>
      <c r="H9" s="211" t="s">
        <v>7</v>
      </c>
      <c r="I9" s="211" t="s">
        <v>5</v>
      </c>
      <c r="J9" s="194" t="s">
        <v>10</v>
      </c>
      <c r="K9" s="197" t="s">
        <v>1066</v>
      </c>
      <c r="L9" s="110">
        <v>702</v>
      </c>
      <c r="M9" s="110">
        <f t="shared" si="0"/>
        <v>702</v>
      </c>
      <c r="O9" s="211" t="s">
        <v>7</v>
      </c>
      <c r="P9" s="211" t="s">
        <v>5</v>
      </c>
      <c r="Q9" s="194" t="s">
        <v>15</v>
      </c>
      <c r="R9" s="197" t="s">
        <v>1066</v>
      </c>
      <c r="S9" s="110">
        <v>222</v>
      </c>
      <c r="T9" s="110">
        <f>S9</f>
        <v>222</v>
      </c>
    </row>
    <row r="10" spans="1:20">
      <c r="A10" s="211" t="s">
        <v>7</v>
      </c>
      <c r="B10" s="211" t="s">
        <v>2</v>
      </c>
      <c r="C10" s="194" t="s">
        <v>10</v>
      </c>
      <c r="D10" s="197">
        <v>7769</v>
      </c>
      <c r="E10" s="197">
        <v>10342</v>
      </c>
      <c r="F10" s="110">
        <f>D10+E10</f>
        <v>18111</v>
      </c>
      <c r="H10" s="211" t="s">
        <v>7</v>
      </c>
      <c r="I10" s="211" t="s">
        <v>2</v>
      </c>
      <c r="J10" s="194" t="s">
        <v>10</v>
      </c>
      <c r="K10" s="110">
        <v>3100</v>
      </c>
      <c r="L10" s="110">
        <v>2143</v>
      </c>
      <c r="M10" s="110">
        <f t="shared" si="0"/>
        <v>5243</v>
      </c>
      <c r="O10" s="211" t="s">
        <v>7</v>
      </c>
      <c r="P10" s="211" t="s">
        <v>2</v>
      </c>
      <c r="Q10" s="194" t="s">
        <v>15</v>
      </c>
      <c r="R10" s="110">
        <v>1805</v>
      </c>
      <c r="S10" s="110">
        <v>1113</v>
      </c>
      <c r="T10" s="110">
        <f>R10+S10</f>
        <v>2918</v>
      </c>
    </row>
    <row r="11" spans="1:20">
      <c r="A11" s="211" t="s">
        <v>7</v>
      </c>
      <c r="B11" s="211" t="s">
        <v>3</v>
      </c>
      <c r="C11" s="194" t="s">
        <v>9</v>
      </c>
      <c r="D11" s="110">
        <v>10956</v>
      </c>
      <c r="E11" s="110" t="s">
        <v>21</v>
      </c>
      <c r="F11" s="110">
        <f>SUM(D11:E11)</f>
        <v>10956</v>
      </c>
      <c r="H11" s="211" t="s">
        <v>7</v>
      </c>
      <c r="I11" s="211" t="s">
        <v>3</v>
      </c>
      <c r="J11" s="194" t="s">
        <v>9</v>
      </c>
      <c r="K11" s="110">
        <v>4227</v>
      </c>
      <c r="L11" s="110" t="s">
        <v>21</v>
      </c>
      <c r="M11" s="110">
        <f t="shared" si="0"/>
        <v>4227</v>
      </c>
      <c r="O11" s="211" t="s">
        <v>7</v>
      </c>
      <c r="P11" s="211" t="s">
        <v>3</v>
      </c>
      <c r="Q11" s="194" t="s">
        <v>14</v>
      </c>
      <c r="R11" s="110">
        <v>2427</v>
      </c>
      <c r="S11" s="110" t="s">
        <v>21</v>
      </c>
      <c r="T11" s="110">
        <f>SUM(R11:S11)</f>
        <v>2427</v>
      </c>
    </row>
    <row r="12" spans="1:20">
      <c r="A12" s="211" t="s">
        <v>7</v>
      </c>
      <c r="B12" s="211" t="s">
        <v>3</v>
      </c>
      <c r="C12" s="194">
        <v>0</v>
      </c>
      <c r="D12" s="110" t="s">
        <v>21</v>
      </c>
      <c r="E12" s="110">
        <v>54593</v>
      </c>
      <c r="F12" s="110">
        <f>SUM(D12:E12)</f>
        <v>54593</v>
      </c>
      <c r="H12" s="211" t="s">
        <v>7</v>
      </c>
      <c r="I12" s="211" t="s">
        <v>3</v>
      </c>
      <c r="J12" s="194">
        <v>0</v>
      </c>
      <c r="K12" s="110" t="s">
        <v>21</v>
      </c>
      <c r="L12" s="110">
        <v>16531</v>
      </c>
      <c r="M12" s="110">
        <f t="shared" si="0"/>
        <v>16531</v>
      </c>
      <c r="O12" s="211" t="s">
        <v>7</v>
      </c>
      <c r="P12" s="211" t="s">
        <v>3</v>
      </c>
      <c r="Q12" s="194" t="s">
        <v>915</v>
      </c>
      <c r="R12" s="110" t="s">
        <v>21</v>
      </c>
      <c r="S12" s="110">
        <v>8078</v>
      </c>
      <c r="T12" s="110">
        <f>SUM(R12:S12)</f>
        <v>8078</v>
      </c>
    </row>
    <row r="13" spans="1:20">
      <c r="A13" s="218" t="s">
        <v>7</v>
      </c>
      <c r="B13" s="218" t="s">
        <v>916</v>
      </c>
      <c r="C13" s="219" t="s">
        <v>11</v>
      </c>
      <c r="D13" s="110">
        <v>6649</v>
      </c>
      <c r="E13" s="110">
        <v>23484</v>
      </c>
      <c r="F13" s="110">
        <f>D13+E13</f>
        <v>30133</v>
      </c>
      <c r="H13" s="218" t="s">
        <v>7</v>
      </c>
      <c r="I13" s="218" t="s">
        <v>916</v>
      </c>
      <c r="J13" s="219" t="s">
        <v>11</v>
      </c>
      <c r="K13" s="110">
        <v>4235</v>
      </c>
      <c r="L13" s="110">
        <v>7632</v>
      </c>
      <c r="M13" s="110">
        <f t="shared" si="0"/>
        <v>11867</v>
      </c>
      <c r="O13" s="211" t="s">
        <v>7</v>
      </c>
      <c r="P13" s="211" t="s">
        <v>916</v>
      </c>
      <c r="Q13" s="194" t="s">
        <v>16</v>
      </c>
      <c r="R13" s="197">
        <v>2271</v>
      </c>
      <c r="S13" s="197">
        <v>2805</v>
      </c>
      <c r="T13" s="110">
        <f>R13+S13</f>
        <v>5076</v>
      </c>
    </row>
    <row r="14" spans="1:20">
      <c r="A14" s="218" t="s">
        <v>7</v>
      </c>
      <c r="B14" s="218" t="s">
        <v>916</v>
      </c>
      <c r="C14" s="219" t="s">
        <v>16</v>
      </c>
      <c r="D14" s="70">
        <v>334</v>
      </c>
      <c r="E14" s="70">
        <v>742</v>
      </c>
      <c r="F14" s="212">
        <f>D14+E14</f>
        <v>1076</v>
      </c>
      <c r="H14" s="218" t="s">
        <v>7</v>
      </c>
      <c r="I14" s="218" t="s">
        <v>916</v>
      </c>
      <c r="J14" s="219" t="s">
        <v>16</v>
      </c>
      <c r="K14" s="110">
        <v>753</v>
      </c>
      <c r="L14" s="110">
        <v>199</v>
      </c>
      <c r="M14" s="110">
        <f t="shared" si="0"/>
        <v>952</v>
      </c>
      <c r="O14" s="218" t="s">
        <v>7</v>
      </c>
      <c r="P14" s="218" t="s">
        <v>4</v>
      </c>
      <c r="Q14" s="219" t="s">
        <v>12</v>
      </c>
      <c r="R14" s="197">
        <v>310</v>
      </c>
      <c r="S14" s="197">
        <v>5474</v>
      </c>
      <c r="T14" s="110">
        <f>R14+S14</f>
        <v>5784</v>
      </c>
    </row>
    <row r="15" spans="1:20">
      <c r="A15" s="211" t="s">
        <v>7</v>
      </c>
      <c r="B15" s="211" t="s">
        <v>4</v>
      </c>
      <c r="C15" s="196" t="s">
        <v>12</v>
      </c>
      <c r="D15" s="70">
        <v>1444</v>
      </c>
      <c r="E15" s="70">
        <v>28078</v>
      </c>
      <c r="F15" s="110">
        <f>D15+E15</f>
        <v>29522</v>
      </c>
      <c r="H15" s="211" t="s">
        <v>7</v>
      </c>
      <c r="I15" s="211" t="s">
        <v>4</v>
      </c>
      <c r="J15" s="196" t="s">
        <v>12</v>
      </c>
      <c r="K15" s="197">
        <v>126</v>
      </c>
      <c r="L15" s="197">
        <v>1899</v>
      </c>
      <c r="M15" s="110">
        <f t="shared" si="0"/>
        <v>2025</v>
      </c>
      <c r="O15" s="218" t="s">
        <v>7</v>
      </c>
      <c r="P15" s="218" t="s">
        <v>4</v>
      </c>
      <c r="Q15" s="219" t="s">
        <v>704</v>
      </c>
      <c r="R15" s="110">
        <v>45</v>
      </c>
      <c r="S15" s="110">
        <v>423</v>
      </c>
      <c r="T15" s="110">
        <f>R15+S15</f>
        <v>468</v>
      </c>
    </row>
    <row r="16" spans="1:20">
      <c r="A16" s="211" t="s">
        <v>7</v>
      </c>
      <c r="B16" s="211" t="s">
        <v>6</v>
      </c>
      <c r="C16" s="194" t="s">
        <v>10</v>
      </c>
      <c r="D16" s="70" t="s">
        <v>1066</v>
      </c>
      <c r="E16" s="70">
        <v>5297</v>
      </c>
      <c r="F16" s="110">
        <f>E16</f>
        <v>5297</v>
      </c>
      <c r="H16" s="211" t="s">
        <v>7</v>
      </c>
      <c r="I16" s="211" t="s">
        <v>6</v>
      </c>
      <c r="J16" s="194" t="s">
        <v>10</v>
      </c>
      <c r="K16" s="197" t="s">
        <v>1066</v>
      </c>
      <c r="L16" s="197">
        <v>818</v>
      </c>
      <c r="M16" s="110">
        <f t="shared" si="0"/>
        <v>818</v>
      </c>
      <c r="O16" s="211" t="s">
        <v>7</v>
      </c>
      <c r="P16" s="211" t="s">
        <v>6</v>
      </c>
      <c r="Q16" s="194" t="s">
        <v>15</v>
      </c>
      <c r="R16" s="197" t="s">
        <v>1066</v>
      </c>
      <c r="S16" s="197">
        <v>249</v>
      </c>
      <c r="T16" s="110">
        <f>S16</f>
        <v>249</v>
      </c>
    </row>
    <row r="17" spans="1:20">
      <c r="A17" s="109" t="s">
        <v>885</v>
      </c>
      <c r="B17" s="211"/>
      <c r="C17" s="211"/>
      <c r="D17" s="111">
        <f>SUM(D7:D16)</f>
        <v>125624</v>
      </c>
      <c r="E17" s="111">
        <f>SUM(E7:E16)</f>
        <v>238394</v>
      </c>
      <c r="F17" s="111">
        <f>D17+E17</f>
        <v>364018</v>
      </c>
      <c r="H17" s="109" t="s">
        <v>885</v>
      </c>
      <c r="I17" s="211"/>
      <c r="J17" s="212"/>
      <c r="K17" s="111">
        <f>SUM(K7:K16)</f>
        <v>54214</v>
      </c>
      <c r="L17" s="111">
        <f>SUM(L7:L16)</f>
        <v>52978</v>
      </c>
      <c r="M17" s="111">
        <f>K17+L17</f>
        <v>107192</v>
      </c>
      <c r="O17" s="109" t="s">
        <v>885</v>
      </c>
      <c r="P17" s="211"/>
      <c r="Q17" s="212"/>
      <c r="R17" s="111">
        <f>SUM(R7:R16)</f>
        <v>25052</v>
      </c>
      <c r="S17" s="111">
        <f>SUM(S7:S16)</f>
        <v>34213</v>
      </c>
      <c r="T17" s="111">
        <f>R17+S17</f>
        <v>59265</v>
      </c>
    </row>
    <row r="18" spans="1:20">
      <c r="A18" s="218" t="s">
        <v>723</v>
      </c>
      <c r="B18" s="218" t="s">
        <v>0</v>
      </c>
      <c r="C18" s="218" t="s">
        <v>703</v>
      </c>
      <c r="D18" s="195">
        <v>9833</v>
      </c>
      <c r="E18" s="195">
        <v>13337</v>
      </c>
      <c r="F18" s="110">
        <f t="shared" ref="F18:F31" si="1">SUM(D18:E18)</f>
        <v>23170</v>
      </c>
      <c r="H18" s="218" t="s">
        <v>723</v>
      </c>
      <c r="I18" s="218" t="s">
        <v>0</v>
      </c>
      <c r="J18" s="219" t="s">
        <v>704</v>
      </c>
      <c r="K18" s="195">
        <v>7378</v>
      </c>
      <c r="L18" s="195">
        <v>5504</v>
      </c>
      <c r="M18" s="110">
        <f t="shared" ref="M18:M24" si="2">SUM(K18:L18)</f>
        <v>12882</v>
      </c>
      <c r="O18" s="218" t="s">
        <v>723</v>
      </c>
      <c r="P18" s="218" t="s">
        <v>0</v>
      </c>
      <c r="Q18" s="218" t="s">
        <v>704</v>
      </c>
      <c r="R18" s="69">
        <v>3934</v>
      </c>
      <c r="S18" s="69">
        <v>1570</v>
      </c>
      <c r="T18" s="110">
        <f t="shared" ref="T18:T26" si="3">SUM(R18:S18)</f>
        <v>5504</v>
      </c>
    </row>
    <row r="19" spans="1:20">
      <c r="A19" s="218" t="s">
        <v>723</v>
      </c>
      <c r="B19" s="218" t="s">
        <v>0</v>
      </c>
      <c r="C19" s="218" t="s">
        <v>9</v>
      </c>
      <c r="D19" s="195">
        <v>691</v>
      </c>
      <c r="E19" s="195">
        <v>2244</v>
      </c>
      <c r="F19" s="110">
        <f t="shared" si="1"/>
        <v>2935</v>
      </c>
      <c r="H19" s="218" t="s">
        <v>723</v>
      </c>
      <c r="I19" s="218" t="s">
        <v>0</v>
      </c>
      <c r="J19" s="218" t="s">
        <v>9</v>
      </c>
      <c r="K19" s="69">
        <v>13</v>
      </c>
      <c r="L19" s="69">
        <v>151</v>
      </c>
      <c r="M19" s="110">
        <f t="shared" si="2"/>
        <v>164</v>
      </c>
      <c r="O19" s="218" t="s">
        <v>723</v>
      </c>
      <c r="P19" s="218" t="s">
        <v>0</v>
      </c>
      <c r="Q19" s="218" t="s">
        <v>14</v>
      </c>
      <c r="R19" s="69">
        <v>149</v>
      </c>
      <c r="S19" s="69">
        <v>94</v>
      </c>
      <c r="T19" s="110">
        <f t="shared" si="3"/>
        <v>243</v>
      </c>
    </row>
    <row r="20" spans="1:20">
      <c r="A20" s="218" t="s">
        <v>723</v>
      </c>
      <c r="B20" s="218" t="s">
        <v>0</v>
      </c>
      <c r="C20" s="218" t="s">
        <v>12</v>
      </c>
      <c r="D20" s="69">
        <v>657</v>
      </c>
      <c r="E20" s="195" t="s">
        <v>21</v>
      </c>
      <c r="F20" s="110">
        <f t="shared" si="1"/>
        <v>657</v>
      </c>
      <c r="H20" s="218" t="s">
        <v>723</v>
      </c>
      <c r="I20" s="218" t="s">
        <v>1</v>
      </c>
      <c r="J20" s="218" t="s">
        <v>766</v>
      </c>
      <c r="K20" s="69">
        <v>4875</v>
      </c>
      <c r="L20" s="69">
        <v>5276</v>
      </c>
      <c r="M20" s="110">
        <f t="shared" si="2"/>
        <v>10151</v>
      </c>
      <c r="O20" s="211" t="s">
        <v>723</v>
      </c>
      <c r="P20" s="211" t="s">
        <v>1</v>
      </c>
      <c r="Q20" s="211" t="s">
        <v>708</v>
      </c>
      <c r="R20" s="69">
        <v>3131</v>
      </c>
      <c r="S20" s="69">
        <v>3158</v>
      </c>
      <c r="T20" s="110">
        <f t="shared" si="3"/>
        <v>6289</v>
      </c>
    </row>
    <row r="21" spans="1:20">
      <c r="A21" s="218" t="s">
        <v>723</v>
      </c>
      <c r="B21" s="218" t="s">
        <v>1</v>
      </c>
      <c r="C21" s="218" t="s">
        <v>766</v>
      </c>
      <c r="D21" s="195">
        <v>6794</v>
      </c>
      <c r="E21" s="195">
        <v>23903</v>
      </c>
      <c r="F21" s="110">
        <f t="shared" si="1"/>
        <v>30697</v>
      </c>
      <c r="H21" s="218" t="s">
        <v>723</v>
      </c>
      <c r="I21" s="218" t="s">
        <v>1</v>
      </c>
      <c r="J21" s="220">
        <v>0</v>
      </c>
      <c r="K21" s="195">
        <v>1308</v>
      </c>
      <c r="L21" s="195">
        <v>170</v>
      </c>
      <c r="M21" s="110">
        <f t="shared" si="2"/>
        <v>1478</v>
      </c>
      <c r="O21" s="211" t="s">
        <v>723</v>
      </c>
      <c r="P21" s="211" t="s">
        <v>2</v>
      </c>
      <c r="Q21" s="211" t="s">
        <v>736</v>
      </c>
      <c r="R21" s="69">
        <v>805</v>
      </c>
      <c r="S21" s="69">
        <v>285</v>
      </c>
      <c r="T21" s="110">
        <f t="shared" si="3"/>
        <v>1090</v>
      </c>
    </row>
    <row r="22" spans="1:20">
      <c r="A22" s="218" t="s">
        <v>723</v>
      </c>
      <c r="B22" s="218" t="s">
        <v>1</v>
      </c>
      <c r="C22" s="218" t="s">
        <v>791</v>
      </c>
      <c r="D22" s="69">
        <v>1065</v>
      </c>
      <c r="E22" s="69">
        <v>587</v>
      </c>
      <c r="F22" s="110">
        <f t="shared" si="1"/>
        <v>1652</v>
      </c>
      <c r="H22" s="218" t="s">
        <v>723</v>
      </c>
      <c r="I22" s="218" t="s">
        <v>1</v>
      </c>
      <c r="J22" s="218" t="s">
        <v>708</v>
      </c>
      <c r="K22" s="195">
        <v>482</v>
      </c>
      <c r="L22" s="195">
        <v>495</v>
      </c>
      <c r="M22" s="110">
        <f>SUM(K22:L22)</f>
        <v>977</v>
      </c>
      <c r="O22" s="218" t="s">
        <v>723</v>
      </c>
      <c r="P22" s="218" t="s">
        <v>3</v>
      </c>
      <c r="Q22" s="218" t="s">
        <v>708</v>
      </c>
      <c r="R22" s="69">
        <v>1004</v>
      </c>
      <c r="S22" s="110" t="s">
        <v>21</v>
      </c>
      <c r="T22" s="110">
        <f t="shared" si="3"/>
        <v>1004</v>
      </c>
    </row>
    <row r="23" spans="1:20">
      <c r="A23" s="218" t="s">
        <v>723</v>
      </c>
      <c r="B23" s="218" t="s">
        <v>1</v>
      </c>
      <c r="C23" s="218">
        <v>0</v>
      </c>
      <c r="D23" s="195">
        <v>690</v>
      </c>
      <c r="E23" s="195">
        <v>6807</v>
      </c>
      <c r="F23" s="110">
        <f t="shared" si="1"/>
        <v>7497</v>
      </c>
      <c r="H23" s="211" t="s">
        <v>723</v>
      </c>
      <c r="I23" s="211" t="s">
        <v>2</v>
      </c>
      <c r="J23" s="211" t="s">
        <v>735</v>
      </c>
      <c r="K23" s="197">
        <v>1224</v>
      </c>
      <c r="L23" s="197">
        <v>1033</v>
      </c>
      <c r="M23" s="110">
        <f t="shared" si="2"/>
        <v>2257</v>
      </c>
      <c r="O23" s="218" t="s">
        <v>723</v>
      </c>
      <c r="P23" s="218" t="s">
        <v>3</v>
      </c>
      <c r="Q23" s="218" t="s">
        <v>704</v>
      </c>
      <c r="R23" s="110" t="s">
        <v>21</v>
      </c>
      <c r="S23" s="69">
        <v>1627</v>
      </c>
      <c r="T23" s="110">
        <f t="shared" si="3"/>
        <v>1627</v>
      </c>
    </row>
    <row r="24" spans="1:20">
      <c r="A24" s="211" t="s">
        <v>723</v>
      </c>
      <c r="B24" s="211" t="s">
        <v>2</v>
      </c>
      <c r="C24" s="211" t="s">
        <v>735</v>
      </c>
      <c r="D24" s="197">
        <v>1824</v>
      </c>
      <c r="E24" s="197">
        <v>3419</v>
      </c>
      <c r="F24" s="110">
        <f t="shared" si="1"/>
        <v>5243</v>
      </c>
      <c r="H24" s="218" t="s">
        <v>723</v>
      </c>
      <c r="I24" s="218" t="s">
        <v>3</v>
      </c>
      <c r="J24" s="218" t="s">
        <v>766</v>
      </c>
      <c r="K24" s="69">
        <v>1731</v>
      </c>
      <c r="L24" s="110" t="s">
        <v>21</v>
      </c>
      <c r="M24" s="110">
        <f t="shared" si="2"/>
        <v>1731</v>
      </c>
      <c r="O24" s="218" t="s">
        <v>723</v>
      </c>
      <c r="P24" s="218" t="s">
        <v>3</v>
      </c>
      <c r="Q24" s="218" t="s">
        <v>14</v>
      </c>
      <c r="R24" s="110" t="s">
        <v>21</v>
      </c>
      <c r="S24" s="69">
        <v>136</v>
      </c>
      <c r="T24" s="110">
        <f t="shared" si="3"/>
        <v>136</v>
      </c>
    </row>
    <row r="25" spans="1:20">
      <c r="A25" s="218" t="s">
        <v>723</v>
      </c>
      <c r="B25" s="218" t="s">
        <v>3</v>
      </c>
      <c r="C25" s="218" t="s">
        <v>766</v>
      </c>
      <c r="D25" s="110">
        <v>2144</v>
      </c>
      <c r="E25" s="110" t="s">
        <v>21</v>
      </c>
      <c r="F25" s="110">
        <f t="shared" si="1"/>
        <v>2144</v>
      </c>
      <c r="H25" s="218" t="s">
        <v>723</v>
      </c>
      <c r="I25" s="218" t="s">
        <v>3</v>
      </c>
      <c r="J25" s="220">
        <v>0</v>
      </c>
      <c r="K25" s="195">
        <v>154</v>
      </c>
      <c r="L25" s="110" t="s">
        <v>21</v>
      </c>
      <c r="M25" s="110">
        <f>SUM(K25:L25)</f>
        <v>154</v>
      </c>
      <c r="O25" s="211" t="s">
        <v>723</v>
      </c>
      <c r="P25" s="211" t="s">
        <v>916</v>
      </c>
      <c r="Q25" s="211" t="s">
        <v>738</v>
      </c>
      <c r="R25" s="69">
        <v>897</v>
      </c>
      <c r="S25" s="69">
        <v>881</v>
      </c>
      <c r="T25" s="110">
        <f t="shared" si="3"/>
        <v>1778</v>
      </c>
    </row>
    <row r="26" spans="1:20">
      <c r="A26" s="218" t="s">
        <v>723</v>
      </c>
      <c r="B26" s="218" t="s">
        <v>3</v>
      </c>
      <c r="C26" s="218" t="s">
        <v>791</v>
      </c>
      <c r="D26" s="110">
        <v>427</v>
      </c>
      <c r="E26" s="110" t="s">
        <v>21</v>
      </c>
      <c r="F26" s="110">
        <f t="shared" si="1"/>
        <v>427</v>
      </c>
      <c r="H26" s="218" t="s">
        <v>723</v>
      </c>
      <c r="I26" s="218" t="s">
        <v>3</v>
      </c>
      <c r="J26" s="219" t="s">
        <v>704</v>
      </c>
      <c r="K26" s="110" t="s">
        <v>21</v>
      </c>
      <c r="L26" s="69">
        <v>4779</v>
      </c>
      <c r="M26" s="110">
        <f>SUM(K26:L26)</f>
        <v>4779</v>
      </c>
      <c r="O26" s="211" t="s">
        <v>723</v>
      </c>
      <c r="P26" s="211" t="s">
        <v>4</v>
      </c>
      <c r="Q26" s="211" t="s">
        <v>740</v>
      </c>
      <c r="R26" s="69">
        <v>219</v>
      </c>
      <c r="S26" s="69">
        <v>1263</v>
      </c>
      <c r="T26" s="110">
        <f t="shared" si="3"/>
        <v>1482</v>
      </c>
    </row>
    <row r="27" spans="1:20">
      <c r="A27" s="218" t="s">
        <v>723</v>
      </c>
      <c r="B27" s="218" t="s">
        <v>3</v>
      </c>
      <c r="C27" s="218">
        <v>0</v>
      </c>
      <c r="D27" s="110">
        <v>208</v>
      </c>
      <c r="E27" s="110" t="s">
        <v>21</v>
      </c>
      <c r="F27" s="110">
        <f t="shared" si="1"/>
        <v>208</v>
      </c>
      <c r="H27" s="218" t="s">
        <v>723</v>
      </c>
      <c r="I27" s="218" t="s">
        <v>3</v>
      </c>
      <c r="J27" s="218" t="s">
        <v>9</v>
      </c>
      <c r="K27" s="110" t="s">
        <v>21</v>
      </c>
      <c r="L27" s="69">
        <v>116</v>
      </c>
      <c r="M27" s="110">
        <f>SUM(K27:L27)</f>
        <v>116</v>
      </c>
      <c r="O27" s="109" t="s">
        <v>885</v>
      </c>
      <c r="P27" s="211"/>
      <c r="Q27" s="211"/>
      <c r="R27" s="111">
        <f>SUM(R18:R26)</f>
        <v>10139</v>
      </c>
      <c r="S27" s="111">
        <f>SUM(S18:S26)</f>
        <v>9014</v>
      </c>
      <c r="T27" s="111">
        <f>R27+S27</f>
        <v>19153</v>
      </c>
    </row>
    <row r="28" spans="1:20">
      <c r="A28" s="218" t="s">
        <v>723</v>
      </c>
      <c r="B28" s="218" t="s">
        <v>3</v>
      </c>
      <c r="C28" s="218" t="s">
        <v>703</v>
      </c>
      <c r="D28" s="110" t="s">
        <v>21</v>
      </c>
      <c r="E28" s="195">
        <v>12545</v>
      </c>
      <c r="F28" s="110">
        <f t="shared" si="1"/>
        <v>12545</v>
      </c>
      <c r="H28" s="211" t="s">
        <v>723</v>
      </c>
      <c r="I28" s="211" t="s">
        <v>916</v>
      </c>
      <c r="J28" s="211" t="s">
        <v>737</v>
      </c>
      <c r="K28" s="197">
        <v>1454</v>
      </c>
      <c r="L28" s="197">
        <v>2977</v>
      </c>
      <c r="M28" s="110">
        <f>SUM(K28:L28)</f>
        <v>4431</v>
      </c>
      <c r="O28" s="109" t="s">
        <v>886</v>
      </c>
      <c r="P28" s="211"/>
      <c r="Q28" s="211"/>
      <c r="R28" s="111">
        <f>R17+R27</f>
        <v>35191</v>
      </c>
      <c r="S28" s="111">
        <f>S17+S27</f>
        <v>43227</v>
      </c>
      <c r="T28" s="111">
        <f>R28+S28</f>
        <v>78418</v>
      </c>
    </row>
    <row r="29" spans="1:20">
      <c r="A29" s="218" t="s">
        <v>723</v>
      </c>
      <c r="B29" s="218" t="s">
        <v>3</v>
      </c>
      <c r="C29" s="218" t="s">
        <v>9</v>
      </c>
      <c r="D29" s="110" t="s">
        <v>21</v>
      </c>
      <c r="E29" s="195">
        <v>2104</v>
      </c>
      <c r="F29" s="110">
        <f t="shared" si="1"/>
        <v>2104</v>
      </c>
      <c r="H29" s="211" t="s">
        <v>723</v>
      </c>
      <c r="I29" s="211" t="s">
        <v>4</v>
      </c>
      <c r="J29" s="211" t="s">
        <v>739</v>
      </c>
      <c r="K29" s="197">
        <v>243</v>
      </c>
      <c r="L29" s="197">
        <v>2719</v>
      </c>
      <c r="M29" s="110">
        <f>SUM(K29:L29)</f>
        <v>2962</v>
      </c>
      <c r="O29" s="221"/>
      <c r="P29" s="209"/>
      <c r="Q29" s="209"/>
      <c r="R29" s="210"/>
      <c r="S29" s="210"/>
      <c r="T29" s="210"/>
    </row>
    <row r="30" spans="1:20">
      <c r="A30" s="211" t="s">
        <v>723</v>
      </c>
      <c r="B30" s="211" t="s">
        <v>916</v>
      </c>
      <c r="C30" s="211" t="s">
        <v>737</v>
      </c>
      <c r="D30" s="197">
        <v>2401</v>
      </c>
      <c r="E30" s="197">
        <v>8239</v>
      </c>
      <c r="F30" s="110">
        <f t="shared" si="1"/>
        <v>10640</v>
      </c>
      <c r="H30" s="109" t="s">
        <v>885</v>
      </c>
      <c r="I30" s="211"/>
      <c r="J30" s="211"/>
      <c r="K30" s="111">
        <f>SUM(K18:K29)</f>
        <v>18862</v>
      </c>
      <c r="L30" s="111">
        <f>SUM(L18:L29)</f>
        <v>23220</v>
      </c>
      <c r="M30" s="111">
        <f>K30+L30</f>
        <v>42082</v>
      </c>
      <c r="O30" s="209" t="s">
        <v>952</v>
      </c>
      <c r="P30" s="209"/>
      <c r="Q30" s="209"/>
      <c r="R30" s="210"/>
      <c r="S30" s="210"/>
      <c r="T30" s="210"/>
    </row>
    <row r="31" spans="1:20">
      <c r="A31" s="211" t="s">
        <v>723</v>
      </c>
      <c r="B31" s="211" t="s">
        <v>4</v>
      </c>
      <c r="C31" s="211" t="s">
        <v>739</v>
      </c>
      <c r="D31" s="197">
        <v>411</v>
      </c>
      <c r="E31" s="197">
        <v>7349</v>
      </c>
      <c r="F31" s="110">
        <f t="shared" si="1"/>
        <v>7760</v>
      </c>
      <c r="H31" s="109" t="s">
        <v>886</v>
      </c>
      <c r="I31" s="211"/>
      <c r="J31" s="211"/>
      <c r="K31" s="111">
        <f>K17+K30</f>
        <v>73076</v>
      </c>
      <c r="L31" s="111">
        <f>L17+L30</f>
        <v>76198</v>
      </c>
      <c r="M31" s="111">
        <f>K31+L31</f>
        <v>149274</v>
      </c>
    </row>
    <row r="32" spans="1:20">
      <c r="A32" s="109" t="s">
        <v>885</v>
      </c>
      <c r="B32" s="211"/>
      <c r="C32" s="211"/>
      <c r="D32" s="111">
        <f>SUM(D18:D31)</f>
        <v>27145</v>
      </c>
      <c r="E32" s="111">
        <f>SUM(E18:E31)</f>
        <v>80534</v>
      </c>
      <c r="F32" s="111">
        <f>D32+E32</f>
        <v>107679</v>
      </c>
      <c r="H32" s="221"/>
      <c r="I32" s="209"/>
      <c r="J32" s="209"/>
      <c r="K32" s="210"/>
      <c r="L32" s="210"/>
      <c r="M32" s="210"/>
      <c r="O32" s="188" t="s">
        <v>1067</v>
      </c>
      <c r="P32" s="188"/>
      <c r="Q32" s="188"/>
      <c r="R32" s="189"/>
      <c r="S32" s="189"/>
      <c r="T32" s="189"/>
    </row>
    <row r="33" spans="1:20">
      <c r="A33" s="109" t="s">
        <v>886</v>
      </c>
      <c r="B33" s="211"/>
      <c r="C33" s="211"/>
      <c r="D33" s="111">
        <f>D17+D32</f>
        <v>152769</v>
      </c>
      <c r="E33" s="111">
        <f>E17+E32</f>
        <v>318928</v>
      </c>
      <c r="F33" s="111">
        <f>D33+E33</f>
        <v>471697</v>
      </c>
      <c r="H33" s="209" t="s">
        <v>918</v>
      </c>
      <c r="I33" s="209"/>
      <c r="J33" s="209"/>
      <c r="K33" s="210"/>
      <c r="L33" s="210"/>
      <c r="M33" s="210"/>
      <c r="O33" s="216" t="s">
        <v>966</v>
      </c>
    </row>
    <row r="34" spans="1:20">
      <c r="A34" s="221"/>
      <c r="B34" s="209"/>
      <c r="C34" s="209"/>
      <c r="D34" s="210"/>
      <c r="E34" s="210"/>
      <c r="F34" s="210"/>
      <c r="H34" s="209"/>
      <c r="I34" s="209"/>
      <c r="J34" s="209"/>
      <c r="K34" s="210"/>
      <c r="L34" s="210"/>
      <c r="M34" s="210"/>
      <c r="O34" s="251" t="s">
        <v>1058</v>
      </c>
      <c r="P34" s="252" t="s">
        <v>22</v>
      </c>
      <c r="Q34" s="252" t="s">
        <v>914</v>
      </c>
      <c r="R34" s="252" t="s">
        <v>1059</v>
      </c>
      <c r="S34" s="252" t="s">
        <v>1060</v>
      </c>
      <c r="T34" s="252" t="s">
        <v>881</v>
      </c>
    </row>
    <row r="35" spans="1:20">
      <c r="A35" s="209" t="s">
        <v>956</v>
      </c>
      <c r="B35" s="209"/>
      <c r="C35" s="209"/>
      <c r="D35" s="210"/>
      <c r="E35" s="210"/>
      <c r="F35" s="210"/>
      <c r="H35" s="209" t="s">
        <v>947</v>
      </c>
      <c r="I35" s="209"/>
      <c r="J35" s="209"/>
      <c r="K35" s="210"/>
      <c r="L35" s="210"/>
      <c r="M35" s="210"/>
      <c r="O35" s="253" t="s">
        <v>723</v>
      </c>
      <c r="P35" s="254" t="s">
        <v>0</v>
      </c>
      <c r="Q35" s="153" t="s">
        <v>704</v>
      </c>
      <c r="R35" s="183">
        <v>3648</v>
      </c>
      <c r="S35" s="183">
        <v>2</v>
      </c>
      <c r="T35" s="255">
        <f>SUM(R35:S35)</f>
        <v>3650</v>
      </c>
    </row>
    <row r="36" spans="1:20">
      <c r="A36" s="209"/>
      <c r="B36" s="209"/>
      <c r="C36" s="209"/>
      <c r="D36" s="210"/>
      <c r="E36" s="210"/>
      <c r="F36" s="210"/>
      <c r="H36" s="211" t="s">
        <v>7</v>
      </c>
      <c r="I36" s="211" t="s">
        <v>916</v>
      </c>
      <c r="J36" s="196" t="s">
        <v>11</v>
      </c>
      <c r="K36" s="70">
        <v>161</v>
      </c>
      <c r="L36" s="70">
        <v>563</v>
      </c>
      <c r="M36" s="110">
        <f>K36+L36</f>
        <v>724</v>
      </c>
      <c r="O36" s="253" t="s">
        <v>723</v>
      </c>
      <c r="P36" s="254" t="s">
        <v>0</v>
      </c>
      <c r="Q36" s="153" t="s">
        <v>14</v>
      </c>
      <c r="R36" s="183">
        <v>901</v>
      </c>
      <c r="S36" s="183">
        <v>213</v>
      </c>
      <c r="T36" s="255">
        <f t="shared" ref="T36:T43" si="4">SUM(R36:S36)</f>
        <v>1114</v>
      </c>
    </row>
    <row r="37" spans="1:20">
      <c r="A37" s="209" t="s">
        <v>948</v>
      </c>
      <c r="B37" s="209"/>
      <c r="C37" s="209"/>
      <c r="D37" s="210"/>
      <c r="E37" s="210"/>
      <c r="F37" s="210"/>
      <c r="H37" s="211" t="s">
        <v>7</v>
      </c>
      <c r="I37" s="211" t="s">
        <v>916</v>
      </c>
      <c r="J37" s="196" t="s">
        <v>16</v>
      </c>
      <c r="K37" s="70">
        <v>753</v>
      </c>
      <c r="L37" s="70">
        <v>199</v>
      </c>
      <c r="M37" s="212">
        <f>K37+L37</f>
        <v>952</v>
      </c>
      <c r="O37" s="253" t="s">
        <v>723</v>
      </c>
      <c r="P37" s="254" t="s">
        <v>1</v>
      </c>
      <c r="Q37" s="153" t="s">
        <v>708</v>
      </c>
      <c r="R37" s="183">
        <v>2390</v>
      </c>
      <c r="S37" s="183">
        <v>8</v>
      </c>
      <c r="T37" s="255">
        <f t="shared" si="4"/>
        <v>2398</v>
      </c>
    </row>
    <row r="38" spans="1:20">
      <c r="A38" s="211" t="s">
        <v>7</v>
      </c>
      <c r="B38" s="211" t="s">
        <v>916</v>
      </c>
      <c r="C38" s="196" t="s">
        <v>11</v>
      </c>
      <c r="D38" s="70">
        <v>406</v>
      </c>
      <c r="E38" s="70">
        <v>146</v>
      </c>
      <c r="F38" s="110">
        <f>D38+E38</f>
        <v>552</v>
      </c>
      <c r="O38" s="253" t="s">
        <v>723</v>
      </c>
      <c r="P38" s="254" t="s">
        <v>1</v>
      </c>
      <c r="Q38" s="153" t="s">
        <v>791</v>
      </c>
      <c r="R38" s="183">
        <v>564</v>
      </c>
      <c r="S38" s="183">
        <v>900</v>
      </c>
      <c r="T38" s="255">
        <f t="shared" si="4"/>
        <v>1464</v>
      </c>
    </row>
    <row r="39" spans="1:20">
      <c r="A39" s="211" t="s">
        <v>7</v>
      </c>
      <c r="B39" s="211" t="s">
        <v>916</v>
      </c>
      <c r="C39" s="196" t="s">
        <v>16</v>
      </c>
      <c r="D39" s="70">
        <v>334</v>
      </c>
      <c r="E39" s="70">
        <v>742</v>
      </c>
      <c r="F39" s="212">
        <f>D39+E39</f>
        <v>1076</v>
      </c>
      <c r="H39" s="201" t="s">
        <v>1068</v>
      </c>
      <c r="O39" s="256" t="s">
        <v>723</v>
      </c>
      <c r="P39" s="255" t="s">
        <v>2</v>
      </c>
      <c r="Q39" s="152" t="s">
        <v>736</v>
      </c>
      <c r="R39" s="183">
        <v>793</v>
      </c>
      <c r="S39" s="183">
        <v>25</v>
      </c>
      <c r="T39" s="255">
        <f t="shared" si="4"/>
        <v>818</v>
      </c>
    </row>
    <row r="40" spans="1:20">
      <c r="A40" s="211" t="s">
        <v>723</v>
      </c>
      <c r="B40" s="211" t="s">
        <v>1</v>
      </c>
      <c r="C40" s="211" t="s">
        <v>766</v>
      </c>
      <c r="D40" s="69">
        <v>359</v>
      </c>
      <c r="E40" s="69">
        <v>613</v>
      </c>
      <c r="F40" s="110">
        <f>SUM(D40:E40)</f>
        <v>972</v>
      </c>
      <c r="O40" s="253" t="s">
        <v>723</v>
      </c>
      <c r="P40" s="254" t="s">
        <v>3</v>
      </c>
      <c r="Q40" s="153" t="s">
        <v>708</v>
      </c>
      <c r="R40" s="183">
        <v>1127</v>
      </c>
      <c r="S40" s="184" t="s">
        <v>21</v>
      </c>
      <c r="T40" s="255">
        <f t="shared" si="4"/>
        <v>1127</v>
      </c>
    </row>
    <row r="41" spans="1:20">
      <c r="A41" s="211" t="s">
        <v>723</v>
      </c>
      <c r="B41" s="211" t="s">
        <v>1</v>
      </c>
      <c r="C41" s="211" t="s">
        <v>791</v>
      </c>
      <c r="D41" s="69">
        <v>1065</v>
      </c>
      <c r="E41" s="69">
        <v>587</v>
      </c>
      <c r="F41" s="110">
        <f>SUM(D41:E41)</f>
        <v>1652</v>
      </c>
      <c r="O41" s="253" t="s">
        <v>723</v>
      </c>
      <c r="P41" s="254" t="s">
        <v>3</v>
      </c>
      <c r="Q41" s="153" t="s">
        <v>791</v>
      </c>
      <c r="R41" s="183">
        <v>309</v>
      </c>
      <c r="S41" s="184" t="s">
        <v>21</v>
      </c>
      <c r="T41" s="255">
        <f t="shared" si="4"/>
        <v>309</v>
      </c>
    </row>
    <row r="42" spans="1:20">
      <c r="A42" s="211" t="s">
        <v>723</v>
      </c>
      <c r="B42" s="211" t="s">
        <v>3</v>
      </c>
      <c r="C42" s="211" t="s">
        <v>766</v>
      </c>
      <c r="D42" s="69">
        <v>192</v>
      </c>
      <c r="E42" s="69" t="s">
        <v>21</v>
      </c>
      <c r="F42" s="110">
        <f>SUM(D42:E42)</f>
        <v>192</v>
      </c>
      <c r="O42" s="253" t="s">
        <v>723</v>
      </c>
      <c r="P42" s="254" t="s">
        <v>3</v>
      </c>
      <c r="Q42" s="153" t="s">
        <v>704</v>
      </c>
      <c r="R42" s="184" t="s">
        <v>21</v>
      </c>
      <c r="S42" s="184">
        <v>1</v>
      </c>
      <c r="T42" s="255">
        <f t="shared" si="4"/>
        <v>1</v>
      </c>
    </row>
    <row r="43" spans="1:20">
      <c r="A43" s="211" t="s">
        <v>723</v>
      </c>
      <c r="B43" s="211" t="s">
        <v>3</v>
      </c>
      <c r="C43" s="211" t="s">
        <v>791</v>
      </c>
      <c r="D43" s="69">
        <v>427</v>
      </c>
      <c r="E43" s="69" t="s">
        <v>21</v>
      </c>
      <c r="F43" s="110">
        <f>SUM(D43:E43)</f>
        <v>427</v>
      </c>
      <c r="L43" s="222"/>
      <c r="O43" s="253" t="s">
        <v>723</v>
      </c>
      <c r="P43" s="254" t="s">
        <v>3</v>
      </c>
      <c r="Q43" s="153" t="s">
        <v>14</v>
      </c>
      <c r="R43" s="184" t="s">
        <v>21</v>
      </c>
      <c r="S43" s="184">
        <v>228</v>
      </c>
      <c r="T43" s="255">
        <f t="shared" si="4"/>
        <v>228</v>
      </c>
    </row>
    <row r="44" spans="1:20">
      <c r="O44" s="253" t="s">
        <v>723</v>
      </c>
      <c r="P44" s="254" t="s">
        <v>916</v>
      </c>
      <c r="Q44" s="153" t="s">
        <v>738</v>
      </c>
      <c r="R44" s="183">
        <v>289</v>
      </c>
      <c r="S44" s="183">
        <v>174</v>
      </c>
      <c r="T44" s="255">
        <f>SUM(R44:S44)</f>
        <v>463</v>
      </c>
    </row>
    <row r="45" spans="1:20">
      <c r="O45" s="253" t="s">
        <v>723</v>
      </c>
      <c r="P45" s="254" t="s">
        <v>916</v>
      </c>
      <c r="Q45" s="153" t="s">
        <v>976</v>
      </c>
      <c r="R45" s="183">
        <v>806</v>
      </c>
      <c r="S45" s="183">
        <v>5</v>
      </c>
      <c r="T45" s="255">
        <f t="shared" ref="T45" si="5">SUM(R45:S45)</f>
        <v>811</v>
      </c>
    </row>
    <row r="46" spans="1:20">
      <c r="O46" s="256" t="s">
        <v>723</v>
      </c>
      <c r="P46" s="255" t="s">
        <v>4</v>
      </c>
      <c r="Q46" s="152" t="s">
        <v>740</v>
      </c>
      <c r="R46" s="183">
        <v>234</v>
      </c>
      <c r="S46" s="183">
        <v>83</v>
      </c>
      <c r="T46" s="255">
        <f>SUM(R46:S46)</f>
        <v>317</v>
      </c>
    </row>
    <row r="47" spans="1:20">
      <c r="O47" s="199" t="s">
        <v>885</v>
      </c>
      <c r="P47" s="193"/>
      <c r="Q47" s="193"/>
      <c r="R47" s="111">
        <f>SUM(R35:R46)</f>
        <v>11061</v>
      </c>
      <c r="S47" s="111">
        <f>SUM(S35:S46)</f>
        <v>1639</v>
      </c>
      <c r="T47" s="200">
        <f>R47+S47</f>
        <v>12700</v>
      </c>
    </row>
    <row r="49" spans="1:20">
      <c r="A49" s="217" t="s">
        <v>1069</v>
      </c>
      <c r="H49" s="217" t="s">
        <v>1070</v>
      </c>
      <c r="O49" s="217" t="s">
        <v>1071</v>
      </c>
    </row>
    <row r="51" spans="1:20">
      <c r="A51" s="27" t="s">
        <v>1058</v>
      </c>
      <c r="B51" s="27" t="s">
        <v>22</v>
      </c>
      <c r="C51" s="27" t="s">
        <v>914</v>
      </c>
      <c r="D51" s="27" t="s">
        <v>1059</v>
      </c>
      <c r="E51" s="27" t="s">
        <v>1060</v>
      </c>
      <c r="F51" s="27" t="s">
        <v>881</v>
      </c>
      <c r="H51" s="27" t="s">
        <v>1058</v>
      </c>
      <c r="I51" s="27" t="s">
        <v>22</v>
      </c>
      <c r="J51" s="27" t="s">
        <v>914</v>
      </c>
      <c r="K51" s="27" t="s">
        <v>1059</v>
      </c>
      <c r="L51" s="27" t="s">
        <v>1060</v>
      </c>
      <c r="M51" s="27" t="s">
        <v>881</v>
      </c>
      <c r="O51" s="27" t="s">
        <v>1058</v>
      </c>
      <c r="P51" s="27" t="s">
        <v>22</v>
      </c>
      <c r="Q51" s="27" t="s">
        <v>914</v>
      </c>
      <c r="R51" s="27" t="s">
        <v>1059</v>
      </c>
      <c r="S51" s="27" t="s">
        <v>1060</v>
      </c>
      <c r="T51" s="27" t="s">
        <v>881</v>
      </c>
    </row>
    <row r="52" spans="1:20">
      <c r="A52" s="218" t="s">
        <v>7</v>
      </c>
      <c r="B52" s="218" t="s">
        <v>0</v>
      </c>
      <c r="C52" s="219" t="s">
        <v>17</v>
      </c>
      <c r="D52" s="197">
        <v>424</v>
      </c>
      <c r="E52" s="197">
        <v>17029</v>
      </c>
      <c r="F52" s="110">
        <f>SUM(D52:E52)</f>
        <v>17453</v>
      </c>
      <c r="H52" s="218" t="s">
        <v>7</v>
      </c>
      <c r="I52" s="218" t="s">
        <v>0</v>
      </c>
      <c r="J52" s="219" t="s">
        <v>17</v>
      </c>
      <c r="K52" s="197">
        <v>20</v>
      </c>
      <c r="L52" s="197">
        <v>720</v>
      </c>
      <c r="M52" s="110">
        <f t="shared" ref="M52:M75" si="6">SUM(K52:L52)</f>
        <v>740</v>
      </c>
      <c r="O52" s="211" t="s">
        <v>7</v>
      </c>
      <c r="P52" s="211" t="s">
        <v>0</v>
      </c>
      <c r="Q52" s="196" t="s">
        <v>12</v>
      </c>
      <c r="R52" s="197">
        <v>28</v>
      </c>
      <c r="S52" s="197">
        <v>22317</v>
      </c>
      <c r="T52" s="110">
        <f t="shared" ref="T52:T57" si="7">SUM(R52:S52)</f>
        <v>22345</v>
      </c>
    </row>
    <row r="53" spans="1:20">
      <c r="A53" s="218" t="s">
        <v>7</v>
      </c>
      <c r="B53" s="218" t="s">
        <v>0</v>
      </c>
      <c r="C53" s="219" t="s">
        <v>12</v>
      </c>
      <c r="D53" s="197" t="s">
        <v>1066</v>
      </c>
      <c r="E53" s="197">
        <v>1339</v>
      </c>
      <c r="F53" s="110">
        <f>SUM(D53:E53)</f>
        <v>1339</v>
      </c>
      <c r="H53" s="218" t="s">
        <v>7</v>
      </c>
      <c r="I53" s="218" t="s">
        <v>0</v>
      </c>
      <c r="J53" s="219" t="s">
        <v>12</v>
      </c>
      <c r="K53" s="197">
        <v>31</v>
      </c>
      <c r="L53" s="197">
        <v>246</v>
      </c>
      <c r="M53" s="110">
        <f t="shared" si="6"/>
        <v>277</v>
      </c>
      <c r="O53" s="211" t="s">
        <v>7</v>
      </c>
      <c r="P53" s="211" t="s">
        <v>1</v>
      </c>
      <c r="Q53" s="196" t="s">
        <v>14</v>
      </c>
      <c r="R53" s="197">
        <v>16</v>
      </c>
      <c r="S53" s="110">
        <v>38003</v>
      </c>
      <c r="T53" s="110">
        <f t="shared" si="7"/>
        <v>38019</v>
      </c>
    </row>
    <row r="54" spans="1:20">
      <c r="A54" s="211" t="s">
        <v>7</v>
      </c>
      <c r="B54" s="211" t="s">
        <v>1</v>
      </c>
      <c r="C54" s="196" t="s">
        <v>9</v>
      </c>
      <c r="D54" s="197">
        <v>195</v>
      </c>
      <c r="E54" s="197">
        <v>19193</v>
      </c>
      <c r="F54" s="110">
        <f t="shared" ref="F54:F60" si="8">SUM(D54:E54)</f>
        <v>19388</v>
      </c>
      <c r="H54" s="211" t="s">
        <v>7</v>
      </c>
      <c r="I54" s="211" t="s">
        <v>1</v>
      </c>
      <c r="J54" s="196" t="s">
        <v>9</v>
      </c>
      <c r="K54" s="197">
        <v>23</v>
      </c>
      <c r="L54" s="197">
        <v>1057</v>
      </c>
      <c r="M54" s="110">
        <f t="shared" si="6"/>
        <v>1080</v>
      </c>
      <c r="O54" s="211" t="s">
        <v>7</v>
      </c>
      <c r="P54" s="211" t="s">
        <v>2</v>
      </c>
      <c r="Q54" s="196" t="s">
        <v>15</v>
      </c>
      <c r="R54" s="197">
        <v>5</v>
      </c>
      <c r="S54" s="197">
        <v>7931</v>
      </c>
      <c r="T54" s="110">
        <f t="shared" si="7"/>
        <v>7936</v>
      </c>
    </row>
    <row r="55" spans="1:20">
      <c r="A55" s="211" t="s">
        <v>7</v>
      </c>
      <c r="B55" s="211" t="s">
        <v>2</v>
      </c>
      <c r="C55" s="196" t="s">
        <v>10</v>
      </c>
      <c r="D55" s="197">
        <v>84</v>
      </c>
      <c r="E55" s="197">
        <v>4327</v>
      </c>
      <c r="F55" s="110">
        <f t="shared" si="8"/>
        <v>4411</v>
      </c>
      <c r="H55" s="211" t="s">
        <v>7</v>
      </c>
      <c r="I55" s="211" t="s">
        <v>2</v>
      </c>
      <c r="J55" s="196" t="s">
        <v>10</v>
      </c>
      <c r="K55" s="197">
        <v>1</v>
      </c>
      <c r="L55" s="197">
        <v>350</v>
      </c>
      <c r="M55" s="110">
        <f t="shared" si="6"/>
        <v>351</v>
      </c>
      <c r="O55" s="211" t="s">
        <v>7</v>
      </c>
      <c r="P55" s="211" t="s">
        <v>3</v>
      </c>
      <c r="Q55" s="196" t="s">
        <v>12</v>
      </c>
      <c r="R55" s="197">
        <v>9</v>
      </c>
      <c r="S55" s="197">
        <v>20047</v>
      </c>
      <c r="T55" s="110">
        <f t="shared" si="7"/>
        <v>20056</v>
      </c>
    </row>
    <row r="56" spans="1:20">
      <c r="A56" s="218" t="s">
        <v>7</v>
      </c>
      <c r="B56" s="218" t="s">
        <v>3</v>
      </c>
      <c r="C56" s="219" t="s">
        <v>17</v>
      </c>
      <c r="D56" s="197">
        <v>85</v>
      </c>
      <c r="E56" s="197">
        <v>15063</v>
      </c>
      <c r="F56" s="110">
        <f t="shared" si="8"/>
        <v>15148</v>
      </c>
      <c r="H56" s="218" t="s">
        <v>7</v>
      </c>
      <c r="I56" s="218" t="s">
        <v>3</v>
      </c>
      <c r="J56" s="219" t="s">
        <v>17</v>
      </c>
      <c r="K56" s="197">
        <v>1</v>
      </c>
      <c r="L56" s="197">
        <v>1218</v>
      </c>
      <c r="M56" s="110">
        <f t="shared" si="6"/>
        <v>1219</v>
      </c>
      <c r="O56" s="211" t="s">
        <v>7</v>
      </c>
      <c r="P56" s="211" t="s">
        <v>916</v>
      </c>
      <c r="Q56" s="196" t="s">
        <v>16</v>
      </c>
      <c r="R56" s="197">
        <v>31</v>
      </c>
      <c r="S56" s="197">
        <v>11524</v>
      </c>
      <c r="T56" s="110">
        <f t="shared" si="7"/>
        <v>11555</v>
      </c>
    </row>
    <row r="57" spans="1:20">
      <c r="A57" s="218" t="s">
        <v>7</v>
      </c>
      <c r="B57" s="218" t="s">
        <v>3</v>
      </c>
      <c r="C57" s="219" t="s">
        <v>12</v>
      </c>
      <c r="D57" s="197" t="s">
        <v>1066</v>
      </c>
      <c r="E57" s="197">
        <v>640</v>
      </c>
      <c r="F57" s="110">
        <f t="shared" si="8"/>
        <v>640</v>
      </c>
      <c r="H57" s="218" t="s">
        <v>7</v>
      </c>
      <c r="I57" s="218" t="s">
        <v>3</v>
      </c>
      <c r="J57" s="219" t="s">
        <v>12</v>
      </c>
      <c r="K57" s="197">
        <v>14</v>
      </c>
      <c r="L57" s="197">
        <v>312</v>
      </c>
      <c r="M57" s="110">
        <f t="shared" si="6"/>
        <v>326</v>
      </c>
      <c r="O57" s="218" t="s">
        <v>7</v>
      </c>
      <c r="P57" s="218" t="s">
        <v>4</v>
      </c>
      <c r="Q57" s="219" t="s">
        <v>12</v>
      </c>
      <c r="R57" s="197">
        <v>8</v>
      </c>
      <c r="S57" s="197">
        <v>8807</v>
      </c>
      <c r="T57" s="110">
        <f t="shared" si="7"/>
        <v>8815</v>
      </c>
    </row>
    <row r="58" spans="1:20">
      <c r="A58" s="218" t="s">
        <v>7</v>
      </c>
      <c r="B58" s="218" t="s">
        <v>916</v>
      </c>
      <c r="C58" s="219" t="s">
        <v>11</v>
      </c>
      <c r="D58" s="197">
        <v>206</v>
      </c>
      <c r="E58" s="197">
        <v>10239</v>
      </c>
      <c r="F58" s="110">
        <f t="shared" si="8"/>
        <v>10445</v>
      </c>
      <c r="H58" s="218" t="s">
        <v>7</v>
      </c>
      <c r="I58" s="218" t="s">
        <v>916</v>
      </c>
      <c r="J58" s="219" t="s">
        <v>11</v>
      </c>
      <c r="K58" s="197" t="s">
        <v>1066</v>
      </c>
      <c r="L58" s="197">
        <v>539</v>
      </c>
      <c r="M58" s="110">
        <f t="shared" si="6"/>
        <v>539</v>
      </c>
      <c r="O58" s="218" t="s">
        <v>7</v>
      </c>
      <c r="P58" s="218" t="s">
        <v>4</v>
      </c>
      <c r="Q58" s="219" t="s">
        <v>704</v>
      </c>
      <c r="R58" s="223">
        <v>1</v>
      </c>
      <c r="S58" s="223">
        <v>12839</v>
      </c>
      <c r="T58" s="110">
        <f>SUM(R58:S58)</f>
        <v>12840</v>
      </c>
    </row>
    <row r="59" spans="1:20">
      <c r="A59" s="218" t="s">
        <v>7</v>
      </c>
      <c r="B59" s="218" t="s">
        <v>916</v>
      </c>
      <c r="C59" s="219" t="s">
        <v>16</v>
      </c>
      <c r="D59" s="197" t="s">
        <v>1066</v>
      </c>
      <c r="E59" s="197">
        <v>388</v>
      </c>
      <c r="F59" s="110">
        <f t="shared" si="8"/>
        <v>388</v>
      </c>
      <c r="H59" s="218" t="s">
        <v>7</v>
      </c>
      <c r="I59" s="218" t="s">
        <v>916</v>
      </c>
      <c r="J59" s="219" t="s">
        <v>16</v>
      </c>
      <c r="K59" s="197">
        <v>9</v>
      </c>
      <c r="L59" s="197">
        <v>105</v>
      </c>
      <c r="M59" s="110">
        <f t="shared" si="6"/>
        <v>114</v>
      </c>
      <c r="O59" s="109" t="s">
        <v>885</v>
      </c>
      <c r="P59" s="211"/>
      <c r="Q59" s="211"/>
      <c r="R59" s="111">
        <f>SUM(R52:R58)</f>
        <v>98</v>
      </c>
      <c r="S59" s="111">
        <f>SUM(S52:S58)</f>
        <v>121468</v>
      </c>
      <c r="T59" s="111">
        <f>SUM(R59:S59)</f>
        <v>121566</v>
      </c>
    </row>
    <row r="60" spans="1:20">
      <c r="A60" s="211" t="s">
        <v>7</v>
      </c>
      <c r="B60" s="211" t="s">
        <v>4</v>
      </c>
      <c r="C60" s="196" t="s">
        <v>12</v>
      </c>
      <c r="D60" s="197">
        <v>36</v>
      </c>
      <c r="E60" s="197">
        <v>21706</v>
      </c>
      <c r="F60" s="110">
        <f t="shared" si="8"/>
        <v>21742</v>
      </c>
      <c r="H60" s="211" t="s">
        <v>7</v>
      </c>
      <c r="I60" s="211" t="s">
        <v>4</v>
      </c>
      <c r="J60" s="196" t="s">
        <v>12</v>
      </c>
      <c r="K60" s="197">
        <v>2</v>
      </c>
      <c r="L60" s="197">
        <v>543</v>
      </c>
      <c r="M60" s="110">
        <f t="shared" si="6"/>
        <v>545</v>
      </c>
      <c r="O60" s="211" t="s">
        <v>723</v>
      </c>
      <c r="P60" s="211" t="s">
        <v>0</v>
      </c>
      <c r="Q60" s="196" t="s">
        <v>14</v>
      </c>
      <c r="R60" s="69">
        <v>7</v>
      </c>
      <c r="S60" s="69">
        <v>6609</v>
      </c>
      <c r="T60" s="110">
        <f t="shared" ref="T60:T63" si="9">SUM(R60:S60)</f>
        <v>6616</v>
      </c>
    </row>
    <row r="61" spans="1:20">
      <c r="A61" s="109" t="s">
        <v>885</v>
      </c>
      <c r="B61" s="211"/>
      <c r="C61" s="211"/>
      <c r="D61" s="111">
        <f>SUM(D52:D60)</f>
        <v>1030</v>
      </c>
      <c r="E61" s="111">
        <f>SUM(E52:E60)</f>
        <v>89924</v>
      </c>
      <c r="F61" s="111">
        <f>SUM(F52:F60)</f>
        <v>90954</v>
      </c>
      <c r="H61" s="109" t="s">
        <v>885</v>
      </c>
      <c r="I61" s="211"/>
      <c r="J61" s="211"/>
      <c r="K61" s="111">
        <f>SUM(K52:K60)</f>
        <v>101</v>
      </c>
      <c r="L61" s="111">
        <f>SUM(L52:L60)</f>
        <v>5090</v>
      </c>
      <c r="M61" s="111">
        <f t="shared" si="6"/>
        <v>5191</v>
      </c>
      <c r="O61" s="218" t="s">
        <v>723</v>
      </c>
      <c r="P61" s="218" t="s">
        <v>1</v>
      </c>
      <c r="Q61" s="219" t="s">
        <v>915</v>
      </c>
      <c r="R61" s="110">
        <v>9</v>
      </c>
      <c r="S61" s="110">
        <v>10188</v>
      </c>
      <c r="T61" s="110">
        <f t="shared" si="9"/>
        <v>10197</v>
      </c>
    </row>
    <row r="62" spans="1:20">
      <c r="A62" s="211" t="s">
        <v>723</v>
      </c>
      <c r="B62" s="211" t="s">
        <v>0</v>
      </c>
      <c r="C62" s="196" t="s">
        <v>9</v>
      </c>
      <c r="D62" s="197">
        <v>232</v>
      </c>
      <c r="E62" s="197">
        <v>3997</v>
      </c>
      <c r="F62" s="110">
        <f>SUM(D62:E62)</f>
        <v>4229</v>
      </c>
      <c r="H62" s="218" t="s">
        <v>723</v>
      </c>
      <c r="I62" s="218" t="s">
        <v>0</v>
      </c>
      <c r="J62" s="219" t="s">
        <v>9</v>
      </c>
      <c r="K62" s="69">
        <v>6</v>
      </c>
      <c r="L62" s="69">
        <v>280</v>
      </c>
      <c r="M62" s="110">
        <f t="shared" si="6"/>
        <v>286</v>
      </c>
      <c r="O62" s="218" t="s">
        <v>723</v>
      </c>
      <c r="P62" s="218" t="s">
        <v>1</v>
      </c>
      <c r="Q62" s="219" t="s">
        <v>708</v>
      </c>
      <c r="R62" s="197" t="s">
        <v>1066</v>
      </c>
      <c r="S62" s="69">
        <v>141</v>
      </c>
      <c r="T62" s="110">
        <f t="shared" si="9"/>
        <v>141</v>
      </c>
    </row>
    <row r="63" spans="1:20">
      <c r="A63" s="218" t="s">
        <v>723</v>
      </c>
      <c r="B63" s="218" t="s">
        <v>1</v>
      </c>
      <c r="C63" s="219">
        <v>0</v>
      </c>
      <c r="D63" s="197">
        <v>255</v>
      </c>
      <c r="E63" s="223">
        <v>4026</v>
      </c>
      <c r="F63" s="110">
        <f t="shared" ref="F63:F65" si="10">SUM(D63:E63)</f>
        <v>4281</v>
      </c>
      <c r="H63" s="218" t="s">
        <v>723</v>
      </c>
      <c r="I63" s="218" t="s">
        <v>0</v>
      </c>
      <c r="J63" s="219" t="s">
        <v>704</v>
      </c>
      <c r="K63" s="69">
        <v>2</v>
      </c>
      <c r="L63" s="69">
        <v>387</v>
      </c>
      <c r="M63" s="110">
        <f t="shared" si="6"/>
        <v>389</v>
      </c>
      <c r="O63" s="218" t="s">
        <v>723</v>
      </c>
      <c r="P63" s="218" t="s">
        <v>1</v>
      </c>
      <c r="Q63" s="219" t="s">
        <v>791</v>
      </c>
      <c r="R63" s="197" t="s">
        <v>1066</v>
      </c>
      <c r="S63" s="69">
        <v>104</v>
      </c>
      <c r="T63" s="110">
        <f t="shared" si="9"/>
        <v>104</v>
      </c>
    </row>
    <row r="64" spans="1:20">
      <c r="A64" s="218" t="s">
        <v>723</v>
      </c>
      <c r="B64" s="218" t="s">
        <v>1</v>
      </c>
      <c r="C64" s="219" t="s">
        <v>766</v>
      </c>
      <c r="D64" s="197" t="s">
        <v>1066</v>
      </c>
      <c r="E64" s="197">
        <v>55</v>
      </c>
      <c r="F64" s="110">
        <f t="shared" si="10"/>
        <v>55</v>
      </c>
      <c r="H64" s="218" t="s">
        <v>723</v>
      </c>
      <c r="I64" s="218" t="s">
        <v>1</v>
      </c>
      <c r="J64" s="219">
        <v>0</v>
      </c>
      <c r="K64" s="197">
        <v>3</v>
      </c>
      <c r="L64" s="69">
        <v>572</v>
      </c>
      <c r="M64" s="110">
        <f t="shared" si="6"/>
        <v>575</v>
      </c>
      <c r="O64" s="211" t="s">
        <v>723</v>
      </c>
      <c r="P64" s="211" t="s">
        <v>2</v>
      </c>
      <c r="Q64" s="196" t="s">
        <v>736</v>
      </c>
      <c r="R64" s="69">
        <v>3</v>
      </c>
      <c r="S64" s="69">
        <v>1560</v>
      </c>
      <c r="T64" s="110">
        <f>SUM(R64:S64)</f>
        <v>1563</v>
      </c>
    </row>
    <row r="65" spans="1:20">
      <c r="A65" s="218" t="s">
        <v>723</v>
      </c>
      <c r="B65" s="218" t="s">
        <v>1</v>
      </c>
      <c r="C65" s="219" t="s">
        <v>791</v>
      </c>
      <c r="D65" s="197" t="s">
        <v>1066</v>
      </c>
      <c r="E65" s="197">
        <v>3</v>
      </c>
      <c r="F65" s="110">
        <f t="shared" si="10"/>
        <v>3</v>
      </c>
      <c r="H65" s="218" t="s">
        <v>723</v>
      </c>
      <c r="I65" s="218" t="s">
        <v>1</v>
      </c>
      <c r="J65" s="219" t="s">
        <v>766</v>
      </c>
      <c r="K65" s="224" t="s">
        <v>1066</v>
      </c>
      <c r="L65" s="69">
        <v>104</v>
      </c>
      <c r="M65" s="110">
        <f t="shared" si="6"/>
        <v>104</v>
      </c>
      <c r="O65" s="211" t="s">
        <v>723</v>
      </c>
      <c r="P65" s="211" t="s">
        <v>3</v>
      </c>
      <c r="Q65" s="196" t="s">
        <v>14</v>
      </c>
      <c r="R65" s="197" t="s">
        <v>21</v>
      </c>
      <c r="S65" s="69">
        <v>5578</v>
      </c>
      <c r="T65" s="110">
        <f>SUM(R65:S65)</f>
        <v>5578</v>
      </c>
    </row>
    <row r="66" spans="1:20">
      <c r="A66" s="211" t="s">
        <v>723</v>
      </c>
      <c r="B66" s="211" t="s">
        <v>2</v>
      </c>
      <c r="C66" s="196" t="s">
        <v>735</v>
      </c>
      <c r="D66" s="197">
        <v>57</v>
      </c>
      <c r="E66" s="197">
        <v>1434</v>
      </c>
      <c r="F66" s="110">
        <f>SUM(D66:E66)</f>
        <v>1491</v>
      </c>
      <c r="H66" s="225" t="s">
        <v>723</v>
      </c>
      <c r="I66" s="226" t="s">
        <v>1</v>
      </c>
      <c r="J66" s="227" t="s">
        <v>708</v>
      </c>
      <c r="K66" s="224" t="s">
        <v>1066</v>
      </c>
      <c r="L66" s="228">
        <v>92</v>
      </c>
      <c r="M66" s="110">
        <f t="shared" si="6"/>
        <v>92</v>
      </c>
      <c r="O66" s="211" t="s">
        <v>723</v>
      </c>
      <c r="P66" s="211" t="s">
        <v>916</v>
      </c>
      <c r="Q66" s="196" t="s">
        <v>738</v>
      </c>
      <c r="R66" s="69">
        <v>4</v>
      </c>
      <c r="S66" s="69">
        <v>2342</v>
      </c>
      <c r="T66" s="110">
        <f>SUM(R66:S66)</f>
        <v>2346</v>
      </c>
    </row>
    <row r="67" spans="1:20">
      <c r="A67" s="211" t="s">
        <v>723</v>
      </c>
      <c r="B67" s="211" t="s">
        <v>3</v>
      </c>
      <c r="C67" s="196">
        <v>0</v>
      </c>
      <c r="D67" s="197">
        <v>31</v>
      </c>
      <c r="E67" s="197" t="s">
        <v>21</v>
      </c>
      <c r="F67" s="110">
        <f>SUM(D67:E67)</f>
        <v>31</v>
      </c>
      <c r="H67" s="230" t="s">
        <v>723</v>
      </c>
      <c r="I67" s="231" t="s">
        <v>2</v>
      </c>
      <c r="J67" s="232" t="s">
        <v>735</v>
      </c>
      <c r="K67" s="202" t="s">
        <v>1066</v>
      </c>
      <c r="L67" s="233">
        <v>98</v>
      </c>
      <c r="M67" s="110">
        <f t="shared" si="6"/>
        <v>98</v>
      </c>
      <c r="O67" s="211" t="s">
        <v>723</v>
      </c>
      <c r="P67" s="211" t="s">
        <v>4</v>
      </c>
      <c r="Q67" s="196" t="s">
        <v>740</v>
      </c>
      <c r="R67" s="197" t="s">
        <v>1066</v>
      </c>
      <c r="S67" s="69">
        <v>3111</v>
      </c>
      <c r="T67" s="110">
        <f>SUM(R67:S67)</f>
        <v>3111</v>
      </c>
    </row>
    <row r="68" spans="1:20">
      <c r="A68" s="211" t="s">
        <v>723</v>
      </c>
      <c r="B68" s="211" t="s">
        <v>3</v>
      </c>
      <c r="C68" s="196" t="s">
        <v>9</v>
      </c>
      <c r="D68" s="197" t="s">
        <v>21</v>
      </c>
      <c r="E68" s="197">
        <v>4426</v>
      </c>
      <c r="F68" s="110">
        <f>SUM(D68:E68)</f>
        <v>4426</v>
      </c>
      <c r="H68" s="234" t="s">
        <v>723</v>
      </c>
      <c r="I68" s="235" t="s">
        <v>3</v>
      </c>
      <c r="J68" s="236">
        <v>0</v>
      </c>
      <c r="K68" s="233">
        <v>7</v>
      </c>
      <c r="L68" s="202" t="s">
        <v>21</v>
      </c>
      <c r="M68" s="110">
        <f t="shared" si="6"/>
        <v>7</v>
      </c>
      <c r="O68" s="109" t="s">
        <v>885</v>
      </c>
      <c r="P68" s="211"/>
      <c r="Q68" s="211"/>
      <c r="R68" s="111">
        <f>SUM(R60:R67)</f>
        <v>23</v>
      </c>
      <c r="S68" s="111">
        <f>SUM(S60:S67)</f>
        <v>29633</v>
      </c>
      <c r="T68" s="111">
        <f>SUM(T60:T67)</f>
        <v>29656</v>
      </c>
    </row>
    <row r="69" spans="1:20">
      <c r="A69" s="211" t="s">
        <v>723</v>
      </c>
      <c r="B69" s="211" t="s">
        <v>916</v>
      </c>
      <c r="C69" s="196" t="s">
        <v>737</v>
      </c>
      <c r="D69" s="197">
        <v>107</v>
      </c>
      <c r="E69" s="197">
        <v>2338</v>
      </c>
      <c r="F69" s="110">
        <f>SUM(D69:E69)</f>
        <v>2445</v>
      </c>
      <c r="H69" s="234" t="s">
        <v>723</v>
      </c>
      <c r="I69" s="235" t="s">
        <v>3</v>
      </c>
      <c r="J69" s="236" t="s">
        <v>708</v>
      </c>
      <c r="K69" s="202" t="s">
        <v>1066</v>
      </c>
      <c r="L69" s="202" t="s">
        <v>21</v>
      </c>
      <c r="M69" s="110">
        <f t="shared" si="6"/>
        <v>0</v>
      </c>
      <c r="O69" s="109" t="s">
        <v>886</v>
      </c>
      <c r="P69" s="211"/>
      <c r="Q69" s="211"/>
      <c r="R69" s="111">
        <f>R59+R68</f>
        <v>121</v>
      </c>
      <c r="S69" s="111">
        <f>S59+S68</f>
        <v>151101</v>
      </c>
      <c r="T69" s="111">
        <f>T59+T68</f>
        <v>151222</v>
      </c>
    </row>
    <row r="70" spans="1:20">
      <c r="A70" s="211" t="s">
        <v>723</v>
      </c>
      <c r="B70" s="211" t="s">
        <v>4</v>
      </c>
      <c r="C70" s="196" t="s">
        <v>739</v>
      </c>
      <c r="D70" s="197">
        <v>27</v>
      </c>
      <c r="E70" s="197">
        <v>1967</v>
      </c>
      <c r="F70" s="110">
        <f>SUM(D70:E70)</f>
        <v>1994</v>
      </c>
      <c r="H70" s="234" t="s">
        <v>723</v>
      </c>
      <c r="I70" s="235" t="s">
        <v>3</v>
      </c>
      <c r="J70" s="236" t="s">
        <v>9</v>
      </c>
      <c r="K70" s="202" t="s">
        <v>21</v>
      </c>
      <c r="L70" s="233">
        <v>156</v>
      </c>
      <c r="M70" s="110">
        <f t="shared" si="6"/>
        <v>156</v>
      </c>
    </row>
    <row r="71" spans="1:20">
      <c r="A71" s="109" t="s">
        <v>885</v>
      </c>
      <c r="B71" s="211"/>
      <c r="C71" s="211"/>
      <c r="D71" s="111">
        <f>SUM(D62:D70)</f>
        <v>709</v>
      </c>
      <c r="E71" s="111">
        <f>SUM(E62:E70)</f>
        <v>18246</v>
      </c>
      <c r="F71" s="111">
        <f>SUM(F62:F70)</f>
        <v>18955</v>
      </c>
      <c r="H71" s="234" t="s">
        <v>723</v>
      </c>
      <c r="I71" s="235" t="s">
        <v>3</v>
      </c>
      <c r="J71" s="236" t="s">
        <v>704</v>
      </c>
      <c r="K71" s="202" t="s">
        <v>21</v>
      </c>
      <c r="L71" s="233">
        <v>932</v>
      </c>
      <c r="M71" s="110">
        <f t="shared" si="6"/>
        <v>932</v>
      </c>
      <c r="O71" s="209" t="s">
        <v>917</v>
      </c>
    </row>
    <row r="72" spans="1:20">
      <c r="A72" s="109" t="s">
        <v>886</v>
      </c>
      <c r="B72" s="211"/>
      <c r="C72" s="211"/>
      <c r="D72" s="111">
        <f>D61+D71</f>
        <v>1739</v>
      </c>
      <c r="E72" s="111">
        <f>E61+E71</f>
        <v>108170</v>
      </c>
      <c r="F72" s="111">
        <f>F61+F71</f>
        <v>109909</v>
      </c>
      <c r="H72" s="230" t="s">
        <v>723</v>
      </c>
      <c r="I72" s="231" t="s">
        <v>916</v>
      </c>
      <c r="J72" s="232" t="s">
        <v>737</v>
      </c>
      <c r="K72" s="233">
        <v>4</v>
      </c>
      <c r="L72" s="233">
        <v>798</v>
      </c>
      <c r="M72" s="110">
        <f t="shared" si="6"/>
        <v>802</v>
      </c>
    </row>
    <row r="73" spans="1:20">
      <c r="H73" s="230" t="s">
        <v>723</v>
      </c>
      <c r="I73" s="231" t="s">
        <v>4</v>
      </c>
      <c r="J73" s="232" t="s">
        <v>739</v>
      </c>
      <c r="K73" s="202" t="s">
        <v>1066</v>
      </c>
      <c r="L73" s="233">
        <v>311</v>
      </c>
      <c r="M73" s="110">
        <f t="shared" si="6"/>
        <v>311</v>
      </c>
    </row>
    <row r="74" spans="1:20">
      <c r="A74" s="209" t="s">
        <v>961</v>
      </c>
      <c r="B74" s="209"/>
      <c r="C74" s="209"/>
      <c r="D74" s="210"/>
      <c r="E74" s="210"/>
      <c r="F74" s="210"/>
      <c r="H74" s="237" t="s">
        <v>885</v>
      </c>
      <c r="I74" s="238"/>
      <c r="J74" s="238"/>
      <c r="K74" s="111">
        <f>SUM(K62:K73)</f>
        <v>22</v>
      </c>
      <c r="L74" s="111">
        <f>SUM(L62:L73)</f>
        <v>3730</v>
      </c>
      <c r="M74" s="111">
        <f t="shared" si="6"/>
        <v>3752</v>
      </c>
    </row>
    <row r="75" spans="1:20">
      <c r="A75" s="209"/>
      <c r="B75" s="209"/>
      <c r="C75" s="209"/>
      <c r="D75" s="210"/>
      <c r="E75" s="210"/>
      <c r="F75" s="210"/>
      <c r="H75" s="237" t="s">
        <v>886</v>
      </c>
      <c r="I75" s="238"/>
      <c r="J75" s="238"/>
      <c r="K75" s="239">
        <f>K61+K74</f>
        <v>123</v>
      </c>
      <c r="L75" s="239">
        <f>L61+L74</f>
        <v>8820</v>
      </c>
      <c r="M75" s="111">
        <f t="shared" si="6"/>
        <v>8943</v>
      </c>
    </row>
    <row r="76" spans="1:20">
      <c r="A76" s="209" t="s">
        <v>948</v>
      </c>
      <c r="B76" s="209"/>
      <c r="C76" s="209"/>
      <c r="D76" s="210"/>
      <c r="E76" s="210"/>
      <c r="F76" s="210"/>
      <c r="H76" s="240"/>
      <c r="I76" s="240"/>
      <c r="J76" s="240"/>
      <c r="K76" s="240"/>
      <c r="L76" s="240"/>
      <c r="M76" s="240"/>
      <c r="O76" s="71"/>
    </row>
    <row r="77" spans="1:20">
      <c r="A77" s="211" t="s">
        <v>7</v>
      </c>
      <c r="B77" s="211" t="s">
        <v>0</v>
      </c>
      <c r="C77" s="196" t="s">
        <v>17</v>
      </c>
      <c r="D77" s="197"/>
      <c r="E77" s="197"/>
      <c r="F77" s="110">
        <f t="shared" ref="F77:F84" si="11">SUM(D77:E77)</f>
        <v>0</v>
      </c>
      <c r="H77" s="241" t="s">
        <v>962</v>
      </c>
      <c r="I77" s="241"/>
      <c r="J77" s="241"/>
      <c r="K77" s="241"/>
      <c r="L77" s="241"/>
      <c r="M77" s="214"/>
    </row>
    <row r="78" spans="1:20">
      <c r="A78" s="211" t="s">
        <v>7</v>
      </c>
      <c r="B78" s="211" t="s">
        <v>0</v>
      </c>
      <c r="C78" s="196" t="s">
        <v>12</v>
      </c>
      <c r="D78" s="197" t="s">
        <v>1066</v>
      </c>
      <c r="E78" s="197">
        <v>1339</v>
      </c>
      <c r="F78" s="110">
        <f t="shared" si="11"/>
        <v>1339</v>
      </c>
      <c r="H78" s="242"/>
      <c r="I78" s="242"/>
      <c r="J78" s="242"/>
      <c r="K78" s="214"/>
      <c r="L78" s="214"/>
      <c r="M78" s="214"/>
    </row>
    <row r="79" spans="1:20">
      <c r="A79" s="211" t="s">
        <v>7</v>
      </c>
      <c r="B79" s="211" t="s">
        <v>3</v>
      </c>
      <c r="C79" s="196" t="s">
        <v>17</v>
      </c>
      <c r="D79" s="197"/>
      <c r="E79" s="197"/>
      <c r="F79" s="110">
        <f t="shared" si="11"/>
        <v>0</v>
      </c>
      <c r="H79" s="242" t="s">
        <v>949</v>
      </c>
      <c r="I79" s="242"/>
      <c r="J79" s="242"/>
      <c r="K79" s="242"/>
      <c r="L79" s="214"/>
      <c r="M79" s="214"/>
    </row>
    <row r="80" spans="1:20">
      <c r="A80" s="211" t="s">
        <v>7</v>
      </c>
      <c r="B80" s="211" t="s">
        <v>3</v>
      </c>
      <c r="C80" s="196" t="s">
        <v>12</v>
      </c>
      <c r="D80" s="197" t="s">
        <v>1066</v>
      </c>
      <c r="E80" s="197">
        <v>640</v>
      </c>
      <c r="F80" s="110">
        <f t="shared" si="11"/>
        <v>640</v>
      </c>
      <c r="H80" s="211" t="s">
        <v>7</v>
      </c>
      <c r="I80" s="243" t="s">
        <v>0</v>
      </c>
      <c r="J80" s="244" t="s">
        <v>17</v>
      </c>
      <c r="K80" s="224"/>
      <c r="L80" s="224"/>
      <c r="M80" s="229">
        <v>0</v>
      </c>
    </row>
    <row r="81" spans="1:19">
      <c r="A81" s="211" t="s">
        <v>7</v>
      </c>
      <c r="B81" s="211" t="s">
        <v>916</v>
      </c>
      <c r="C81" s="196" t="s">
        <v>11</v>
      </c>
      <c r="D81" s="197">
        <v>70</v>
      </c>
      <c r="E81" s="197">
        <v>790</v>
      </c>
      <c r="F81" s="110">
        <f t="shared" si="11"/>
        <v>860</v>
      </c>
      <c r="H81" s="230" t="s">
        <v>7</v>
      </c>
      <c r="I81" s="231" t="s">
        <v>0</v>
      </c>
      <c r="J81" s="232" t="s">
        <v>12</v>
      </c>
      <c r="K81" s="202">
        <v>31</v>
      </c>
      <c r="L81" s="202">
        <v>246</v>
      </c>
      <c r="M81" s="193">
        <v>277</v>
      </c>
    </row>
    <row r="82" spans="1:19">
      <c r="A82" s="211" t="s">
        <v>7</v>
      </c>
      <c r="B82" s="211" t="s">
        <v>916</v>
      </c>
      <c r="C82" s="196" t="s">
        <v>16</v>
      </c>
      <c r="D82" s="197" t="s">
        <v>1066</v>
      </c>
      <c r="E82" s="197">
        <v>388</v>
      </c>
      <c r="F82" s="110">
        <f t="shared" si="11"/>
        <v>388</v>
      </c>
      <c r="H82" s="230" t="s">
        <v>7</v>
      </c>
      <c r="I82" s="231" t="s">
        <v>3</v>
      </c>
      <c r="J82" s="232" t="s">
        <v>17</v>
      </c>
      <c r="K82" s="202"/>
      <c r="L82" s="202"/>
      <c r="M82" s="193">
        <v>0</v>
      </c>
    </row>
    <row r="83" spans="1:19">
      <c r="A83" s="218" t="s">
        <v>723</v>
      </c>
      <c r="B83" s="218" t="s">
        <v>1</v>
      </c>
      <c r="C83" s="219" t="s">
        <v>766</v>
      </c>
      <c r="D83" s="197" t="s">
        <v>1066</v>
      </c>
      <c r="E83" s="197" t="s">
        <v>1066</v>
      </c>
      <c r="F83" s="110">
        <f t="shared" si="11"/>
        <v>0</v>
      </c>
      <c r="H83" s="230" t="s">
        <v>7</v>
      </c>
      <c r="I83" s="231" t="s">
        <v>3</v>
      </c>
      <c r="J83" s="232" t="s">
        <v>12</v>
      </c>
      <c r="K83" s="202">
        <v>14</v>
      </c>
      <c r="L83" s="202">
        <v>312</v>
      </c>
      <c r="M83" s="193">
        <v>326</v>
      </c>
    </row>
    <row r="84" spans="1:19">
      <c r="A84" s="218" t="s">
        <v>723</v>
      </c>
      <c r="B84" s="218" t="s">
        <v>1</v>
      </c>
      <c r="C84" s="219" t="s">
        <v>791</v>
      </c>
      <c r="D84" s="197" t="s">
        <v>1066</v>
      </c>
      <c r="E84" s="197">
        <v>3</v>
      </c>
      <c r="F84" s="110">
        <f t="shared" si="11"/>
        <v>3</v>
      </c>
      <c r="H84" s="230" t="s">
        <v>7</v>
      </c>
      <c r="I84" s="231" t="s">
        <v>916</v>
      </c>
      <c r="J84" s="232" t="s">
        <v>11</v>
      </c>
      <c r="K84" s="202" t="s">
        <v>1066</v>
      </c>
      <c r="L84" s="202">
        <v>97</v>
      </c>
      <c r="M84" s="193">
        <v>97</v>
      </c>
    </row>
    <row r="85" spans="1:19">
      <c r="H85" s="230" t="s">
        <v>7</v>
      </c>
      <c r="I85" s="231" t="s">
        <v>916</v>
      </c>
      <c r="J85" s="232" t="s">
        <v>16</v>
      </c>
      <c r="K85" s="202">
        <v>9</v>
      </c>
      <c r="L85" s="202">
        <v>105</v>
      </c>
      <c r="M85" s="193">
        <v>114</v>
      </c>
    </row>
    <row r="86" spans="1:19">
      <c r="A86" s="245"/>
      <c r="B86" s="245"/>
      <c r="C86" s="245"/>
      <c r="D86" s="245"/>
      <c r="E86" s="136"/>
      <c r="H86" s="240"/>
      <c r="I86" s="240"/>
      <c r="J86" s="240"/>
      <c r="K86" s="240"/>
      <c r="L86" s="240"/>
      <c r="M86" s="240"/>
      <c r="O86" s="217"/>
      <c r="P86" s="217"/>
      <c r="Q86" s="217"/>
      <c r="R86" s="217"/>
    </row>
    <row r="87" spans="1:19">
      <c r="A87" s="136"/>
      <c r="B87" s="136"/>
      <c r="C87" s="136"/>
      <c r="D87" s="136"/>
      <c r="E87" s="136"/>
      <c r="H87" s="189" t="s">
        <v>1072</v>
      </c>
      <c r="I87" s="189"/>
      <c r="J87" s="189"/>
      <c r="K87" s="189"/>
      <c r="L87" s="189"/>
      <c r="M87" s="240"/>
    </row>
    <row r="88" spans="1:19">
      <c r="A88" s="22"/>
      <c r="B88" s="22"/>
      <c r="C88" s="22"/>
      <c r="D88" s="22"/>
      <c r="E88" s="22"/>
      <c r="H88" s="201"/>
      <c r="N88" s="47"/>
      <c r="O88" s="47"/>
      <c r="P88" s="47"/>
      <c r="Q88" s="47"/>
      <c r="R88" s="47"/>
      <c r="S88" s="47"/>
    </row>
    <row r="89" spans="1:19">
      <c r="A89" s="213"/>
      <c r="B89" s="213"/>
      <c r="C89" s="213"/>
      <c r="D89" s="223"/>
      <c r="E89" s="22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</row>
    <row r="90" spans="1:19">
      <c r="A90" s="213"/>
      <c r="B90" s="213"/>
      <c r="C90" s="213"/>
      <c r="D90" s="246"/>
      <c r="E90" s="246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</row>
    <row r="91" spans="1:19">
      <c r="A91" s="213"/>
      <c r="B91" s="213"/>
      <c r="C91" s="213"/>
      <c r="D91" s="223"/>
      <c r="E91" s="223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</row>
    <row r="92" spans="1:19"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79998168889431442"/>
  </sheetPr>
  <dimension ref="A1:AB70"/>
  <sheetViews>
    <sheetView zoomScale="75" zoomScaleNormal="75" zoomScalePageLayoutView="75" workbookViewId="0">
      <selection activeCell="A34" sqref="A34:XFD34"/>
    </sheetView>
  </sheetViews>
  <sheetFormatPr baseColWidth="10" defaultColWidth="10.83203125" defaultRowHeight="15" x14ac:dyDescent="0"/>
  <cols>
    <col min="1" max="16" width="10.83203125" style="68"/>
    <col min="17" max="17" width="12.33203125" style="68" bestFit="1" customWidth="1"/>
    <col min="18" max="16384" width="10.83203125" style="68"/>
  </cols>
  <sheetData>
    <row r="1" spans="1:28">
      <c r="A1" s="217" t="s">
        <v>1062</v>
      </c>
    </row>
    <row r="2" spans="1:28">
      <c r="A2" s="217" t="s">
        <v>989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</row>
    <row r="3" spans="1:28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</row>
    <row r="4" spans="1:28" s="332" customFormat="1">
      <c r="A4" s="217" t="s">
        <v>1063</v>
      </c>
      <c r="H4" s="217" t="s">
        <v>1064</v>
      </c>
      <c r="O4" s="217" t="s">
        <v>1065</v>
      </c>
      <c r="V4" s="188" t="s">
        <v>1067</v>
      </c>
      <c r="W4" s="188"/>
      <c r="X4" s="188"/>
      <c r="Y4" s="333"/>
      <c r="Z4" s="333"/>
      <c r="AA4" s="333"/>
    </row>
    <row r="5" spans="1:28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16" t="s">
        <v>966</v>
      </c>
      <c r="W5" s="242"/>
      <c r="X5" s="242"/>
      <c r="Y5" s="242"/>
      <c r="Z5" s="242"/>
      <c r="AA5" s="242"/>
      <c r="AB5" s="242"/>
    </row>
    <row r="6" spans="1:28">
      <c r="A6" s="27" t="s">
        <v>1058</v>
      </c>
      <c r="B6" s="27" t="s">
        <v>22</v>
      </c>
      <c r="C6" s="27" t="s">
        <v>914</v>
      </c>
      <c r="D6" s="27" t="s">
        <v>1059</v>
      </c>
      <c r="E6" s="27" t="s">
        <v>1060</v>
      </c>
      <c r="F6" s="27" t="s">
        <v>881</v>
      </c>
      <c r="G6" s="242"/>
      <c r="H6" s="27" t="s">
        <v>1058</v>
      </c>
      <c r="I6" s="27" t="s">
        <v>22</v>
      </c>
      <c r="J6" s="27" t="s">
        <v>914</v>
      </c>
      <c r="K6" s="27" t="s">
        <v>1059</v>
      </c>
      <c r="L6" s="27" t="s">
        <v>1060</v>
      </c>
      <c r="M6" s="27" t="s">
        <v>881</v>
      </c>
      <c r="N6" s="242"/>
      <c r="O6" s="27" t="s">
        <v>1058</v>
      </c>
      <c r="P6" s="27" t="s">
        <v>22</v>
      </c>
      <c r="Q6" s="27" t="s">
        <v>914</v>
      </c>
      <c r="R6" s="27" t="s">
        <v>1059</v>
      </c>
      <c r="S6" s="27" t="s">
        <v>1060</v>
      </c>
      <c r="T6" s="27" t="s">
        <v>881</v>
      </c>
      <c r="U6" s="242"/>
      <c r="V6" s="190" t="s">
        <v>1058</v>
      </c>
      <c r="W6" s="191" t="s">
        <v>22</v>
      </c>
      <c r="X6" s="191" t="s">
        <v>914</v>
      </c>
      <c r="Y6" s="191" t="s">
        <v>1059</v>
      </c>
      <c r="Z6" s="191" t="s">
        <v>1060</v>
      </c>
      <c r="AA6" s="191" t="s">
        <v>881</v>
      </c>
      <c r="AB6" s="242"/>
    </row>
    <row r="7" spans="1:28">
      <c r="A7" s="211" t="s">
        <v>7</v>
      </c>
      <c r="B7" s="211" t="s">
        <v>0</v>
      </c>
      <c r="C7" s="196">
        <v>0</v>
      </c>
      <c r="D7" s="277">
        <v>0.48807022367103275</v>
      </c>
      <c r="E7" s="277">
        <v>0.15657452465760296</v>
      </c>
      <c r="F7" s="277">
        <v>0.2639363828898636</v>
      </c>
      <c r="G7" s="242"/>
      <c r="H7" s="211" t="s">
        <v>7</v>
      </c>
      <c r="I7" s="211" t="s">
        <v>0</v>
      </c>
      <c r="J7" s="196">
        <v>0</v>
      </c>
      <c r="K7" s="277">
        <v>0.47802288028901418</v>
      </c>
      <c r="L7" s="277">
        <v>0.1986797553741568</v>
      </c>
      <c r="M7" s="277">
        <v>0.33543014858582204</v>
      </c>
      <c r="N7" s="242"/>
      <c r="O7" s="211" t="s">
        <v>7</v>
      </c>
      <c r="P7" s="211" t="s">
        <v>0</v>
      </c>
      <c r="Q7" s="196" t="s">
        <v>915</v>
      </c>
      <c r="R7" s="277">
        <v>0.37665880480804753</v>
      </c>
      <c r="S7" s="277">
        <v>0.14354454391930968</v>
      </c>
      <c r="T7" s="277">
        <v>0.24815731082149506</v>
      </c>
      <c r="U7" s="242"/>
      <c r="V7" s="192" t="s">
        <v>723</v>
      </c>
      <c r="W7" s="193" t="s">
        <v>0</v>
      </c>
      <c r="X7" s="196" t="s">
        <v>704</v>
      </c>
      <c r="Y7" s="277">
        <v>0.32980743151613778</v>
      </c>
      <c r="Z7" s="277">
        <v>1.2202562538133007E-3</v>
      </c>
      <c r="AA7" s="277">
        <v>0.2874015748031496</v>
      </c>
      <c r="AB7" s="242"/>
    </row>
    <row r="8" spans="1:28">
      <c r="A8" s="211" t="s">
        <v>7</v>
      </c>
      <c r="B8" s="211" t="s">
        <v>1</v>
      </c>
      <c r="C8" s="196" t="s">
        <v>9</v>
      </c>
      <c r="D8" s="277">
        <v>0.15651081043929069</v>
      </c>
      <c r="E8" s="277">
        <v>0.20234034013946722</v>
      </c>
      <c r="F8" s="277">
        <v>0.18749748249405868</v>
      </c>
      <c r="G8" s="242"/>
      <c r="H8" s="211" t="s">
        <v>7</v>
      </c>
      <c r="I8" s="211" t="s">
        <v>1</v>
      </c>
      <c r="J8" s="196" t="s">
        <v>9</v>
      </c>
      <c r="K8" s="277">
        <v>9.3614866714105863E-2</v>
      </c>
      <c r="L8" s="277">
        <v>0.1038741174309037</v>
      </c>
      <c r="M8" s="277">
        <v>9.8851775928828864E-2</v>
      </c>
      <c r="N8" s="242"/>
      <c r="O8" s="211" t="s">
        <v>7</v>
      </c>
      <c r="P8" s="211" t="s">
        <v>1</v>
      </c>
      <c r="Q8" s="196" t="s">
        <v>14</v>
      </c>
      <c r="R8" s="277">
        <v>0.14034838453013554</v>
      </c>
      <c r="S8" s="277">
        <v>0.22310130242672405</v>
      </c>
      <c r="T8" s="277">
        <v>0.18596495702517279</v>
      </c>
      <c r="U8" s="242"/>
      <c r="V8" s="192" t="s">
        <v>723</v>
      </c>
      <c r="W8" s="193" t="s">
        <v>0</v>
      </c>
      <c r="X8" s="196" t="s">
        <v>14</v>
      </c>
      <c r="Y8" s="277">
        <v>8.1457372751107496E-2</v>
      </c>
      <c r="Z8" s="277">
        <v>0.12995729103111653</v>
      </c>
      <c r="AA8" s="277">
        <v>8.7716535433070869E-2</v>
      </c>
      <c r="AB8" s="242"/>
    </row>
    <row r="9" spans="1:28">
      <c r="A9" s="211" t="s">
        <v>7</v>
      </c>
      <c r="B9" s="211" t="s">
        <v>5</v>
      </c>
      <c r="C9" s="196" t="s">
        <v>10</v>
      </c>
      <c r="D9" s="277"/>
      <c r="E9" s="277">
        <v>4.3583504740881953E-3</v>
      </c>
      <c r="F9" s="277">
        <v>2.9468069544644126E-3</v>
      </c>
      <c r="G9" s="242"/>
      <c r="H9" s="211" t="s">
        <v>7</v>
      </c>
      <c r="I9" s="211" t="s">
        <v>5</v>
      </c>
      <c r="J9" s="196" t="s">
        <v>10</v>
      </c>
      <c r="K9" s="277"/>
      <c r="L9" s="277">
        <v>9.2128402320270867E-3</v>
      </c>
      <c r="M9" s="277">
        <v>4.7027613650066323E-3</v>
      </c>
      <c r="N9" s="242"/>
      <c r="O9" s="211" t="s">
        <v>7</v>
      </c>
      <c r="P9" s="211" t="s">
        <v>5</v>
      </c>
      <c r="Q9" s="196" t="s">
        <v>15</v>
      </c>
      <c r="R9" s="277"/>
      <c r="S9" s="277">
        <v>5.1356790894579772E-3</v>
      </c>
      <c r="T9" s="277">
        <v>2.8309826825473742E-3</v>
      </c>
      <c r="U9" s="242"/>
      <c r="V9" s="192" t="s">
        <v>723</v>
      </c>
      <c r="W9" s="193" t="s">
        <v>1</v>
      </c>
      <c r="X9" s="196" t="s">
        <v>708</v>
      </c>
      <c r="Y9" s="277">
        <v>0.21607449597685563</v>
      </c>
      <c r="Z9" s="277">
        <v>4.881025015253203E-3</v>
      </c>
      <c r="AA9" s="277">
        <v>0.18881889763779527</v>
      </c>
      <c r="AB9" s="242"/>
    </row>
    <row r="10" spans="1:28">
      <c r="A10" s="211" t="s">
        <v>7</v>
      </c>
      <c r="B10" s="211" t="s">
        <v>2</v>
      </c>
      <c r="C10" s="196" t="s">
        <v>10</v>
      </c>
      <c r="D10" s="277">
        <v>5.0854558189161417E-2</v>
      </c>
      <c r="E10" s="277">
        <v>3.2427381728791449E-2</v>
      </c>
      <c r="F10" s="277">
        <v>3.8395410613169048E-2</v>
      </c>
      <c r="G10" s="242"/>
      <c r="H10" s="211" t="s">
        <v>7</v>
      </c>
      <c r="I10" s="211" t="s">
        <v>2</v>
      </c>
      <c r="J10" s="196" t="s">
        <v>10</v>
      </c>
      <c r="K10" s="277">
        <v>4.2421588483222944E-2</v>
      </c>
      <c r="L10" s="277">
        <v>2.8124097745347645E-2</v>
      </c>
      <c r="M10" s="277">
        <v>3.5123330251751815E-2</v>
      </c>
      <c r="N10" s="242"/>
      <c r="O10" s="211" t="s">
        <v>7</v>
      </c>
      <c r="P10" s="211" t="s">
        <v>2</v>
      </c>
      <c r="Q10" s="196" t="s">
        <v>15</v>
      </c>
      <c r="R10" s="277">
        <v>5.1291523400869538E-2</v>
      </c>
      <c r="S10" s="277">
        <v>2.5747796516066346E-2</v>
      </c>
      <c r="T10" s="277">
        <v>3.7210844448978549E-2</v>
      </c>
      <c r="U10" s="242"/>
      <c r="V10" s="192" t="s">
        <v>723</v>
      </c>
      <c r="W10" s="193" t="s">
        <v>1</v>
      </c>
      <c r="X10" s="196" t="s">
        <v>791</v>
      </c>
      <c r="Y10" s="277">
        <v>5.098996474098183E-2</v>
      </c>
      <c r="Z10" s="277">
        <v>0.54911531421598536</v>
      </c>
      <c r="AA10" s="277">
        <v>0.1152755905511811</v>
      </c>
      <c r="AB10" s="242"/>
    </row>
    <row r="11" spans="1:28">
      <c r="A11" s="211" t="s">
        <v>7</v>
      </c>
      <c r="B11" s="211" t="s">
        <v>3</v>
      </c>
      <c r="C11" s="196" t="s">
        <v>9</v>
      </c>
      <c r="D11" s="277">
        <v>7.1716120417100335E-2</v>
      </c>
      <c r="E11" s="277"/>
      <c r="F11" s="277">
        <v>2.3226774815188565E-2</v>
      </c>
      <c r="G11" s="242"/>
      <c r="H11" s="211" t="s">
        <v>7</v>
      </c>
      <c r="I11" s="211" t="s">
        <v>3</v>
      </c>
      <c r="J11" s="196" t="s">
        <v>9</v>
      </c>
      <c r="K11" s="277">
        <v>5.7843888554381738E-2</v>
      </c>
      <c r="L11" s="277"/>
      <c r="M11" s="277">
        <v>2.8317054543992925E-2</v>
      </c>
      <c r="N11" s="242"/>
      <c r="O11" s="211" t="s">
        <v>7</v>
      </c>
      <c r="P11" s="211" t="s">
        <v>3</v>
      </c>
      <c r="Q11" s="196" t="s">
        <v>14</v>
      </c>
      <c r="R11" s="277">
        <v>6.8966497115739822E-2</v>
      </c>
      <c r="S11" s="277"/>
      <c r="T11" s="277">
        <v>3.0949526894335486E-2</v>
      </c>
      <c r="U11" s="242"/>
      <c r="V11" s="192" t="s">
        <v>723</v>
      </c>
      <c r="W11" s="193" t="s">
        <v>2</v>
      </c>
      <c r="X11" s="196" t="s">
        <v>736</v>
      </c>
      <c r="Y11" s="277">
        <v>7.1693336949642889E-2</v>
      </c>
      <c r="Z11" s="277">
        <v>1.525320317266626E-2</v>
      </c>
      <c r="AA11" s="277">
        <v>6.4409448818897638E-2</v>
      </c>
      <c r="AB11" s="242"/>
    </row>
    <row r="12" spans="1:28">
      <c r="A12" s="211" t="s">
        <v>7</v>
      </c>
      <c r="B12" s="211" t="s">
        <v>3</v>
      </c>
      <c r="C12" s="196">
        <v>0</v>
      </c>
      <c r="D12" s="277"/>
      <c r="E12" s="277">
        <v>0.17117656649776752</v>
      </c>
      <c r="F12" s="277">
        <v>0.11573743314034221</v>
      </c>
      <c r="G12" s="242"/>
      <c r="H12" s="211" t="s">
        <v>7</v>
      </c>
      <c r="I12" s="211" t="s">
        <v>3</v>
      </c>
      <c r="J12" s="196">
        <v>0</v>
      </c>
      <c r="K12" s="277"/>
      <c r="L12" s="277">
        <v>0.21694795138980025</v>
      </c>
      <c r="M12" s="277">
        <v>0.11074266114661629</v>
      </c>
      <c r="N12" s="242"/>
      <c r="O12" s="211" t="s">
        <v>7</v>
      </c>
      <c r="P12" s="211" t="s">
        <v>3</v>
      </c>
      <c r="Q12" s="196" t="s">
        <v>915</v>
      </c>
      <c r="R12" s="277"/>
      <c r="S12" s="277">
        <v>0.18687394452541237</v>
      </c>
      <c r="T12" s="277">
        <v>0.10301206355683644</v>
      </c>
      <c r="U12" s="242"/>
      <c r="V12" s="192" t="s">
        <v>723</v>
      </c>
      <c r="W12" s="193" t="s">
        <v>3</v>
      </c>
      <c r="X12" s="196" t="s">
        <v>708</v>
      </c>
      <c r="Y12" s="277">
        <v>0.10188952174306121</v>
      </c>
      <c r="Z12" s="277"/>
      <c r="AA12" s="277">
        <v>8.8740157480314955E-2</v>
      </c>
      <c r="AB12" s="242"/>
    </row>
    <row r="13" spans="1:28">
      <c r="A13" s="211" t="s">
        <v>7</v>
      </c>
      <c r="B13" s="211" t="s">
        <v>916</v>
      </c>
      <c r="C13" s="196" t="s">
        <v>11</v>
      </c>
      <c r="D13" s="277">
        <v>4.3523227880001833E-2</v>
      </c>
      <c r="E13" s="277">
        <v>7.3634174484523154E-2</v>
      </c>
      <c r="F13" s="277">
        <v>6.3882110761781394E-2</v>
      </c>
      <c r="G13" s="242"/>
      <c r="H13" s="211" t="s">
        <v>7</v>
      </c>
      <c r="I13" s="211" t="s">
        <v>916</v>
      </c>
      <c r="J13" s="196" t="s">
        <v>11</v>
      </c>
      <c r="K13" s="277">
        <v>5.7953363621435217E-2</v>
      </c>
      <c r="L13" s="277">
        <v>0.10016010918921757</v>
      </c>
      <c r="M13" s="277">
        <v>7.9498104157455424E-2</v>
      </c>
      <c r="N13" s="242"/>
      <c r="O13" s="211" t="s">
        <v>7</v>
      </c>
      <c r="P13" s="211" t="s">
        <v>916</v>
      </c>
      <c r="Q13" s="196" t="s">
        <v>16</v>
      </c>
      <c r="R13" s="277">
        <v>6.4533545508794865E-2</v>
      </c>
      <c r="S13" s="277">
        <v>6.4889999305989307E-2</v>
      </c>
      <c r="T13" s="277">
        <v>6.4730036471218347E-2</v>
      </c>
      <c r="U13" s="242"/>
      <c r="V13" s="192" t="s">
        <v>723</v>
      </c>
      <c r="W13" s="193" t="s">
        <v>3</v>
      </c>
      <c r="X13" s="196" t="s">
        <v>791</v>
      </c>
      <c r="Y13" s="277">
        <v>2.7935991320857067E-2</v>
      </c>
      <c r="Z13" s="277"/>
      <c r="AA13" s="277">
        <v>2.4330708661417323E-2</v>
      </c>
      <c r="AB13" s="242"/>
    </row>
    <row r="14" spans="1:28">
      <c r="A14" s="211" t="s">
        <v>7</v>
      </c>
      <c r="B14" s="211" t="s">
        <v>916</v>
      </c>
      <c r="C14" s="196" t="s">
        <v>16</v>
      </c>
      <c r="D14" s="277">
        <v>2.1863074314815178E-3</v>
      </c>
      <c r="E14" s="277">
        <v>2.3265439221391662E-3</v>
      </c>
      <c r="F14" s="277">
        <v>2.2811253834559048E-3</v>
      </c>
      <c r="G14" s="242"/>
      <c r="H14" s="211" t="s">
        <v>7</v>
      </c>
      <c r="I14" s="211" t="s">
        <v>916</v>
      </c>
      <c r="J14" s="196" t="s">
        <v>16</v>
      </c>
      <c r="K14" s="277">
        <v>1.030434068640867E-2</v>
      </c>
      <c r="L14" s="277">
        <v>2.6116171028110974E-3</v>
      </c>
      <c r="M14" s="277">
        <v>6.3775339308921849E-3</v>
      </c>
      <c r="N14" s="242"/>
      <c r="O14" s="211" t="s">
        <v>7</v>
      </c>
      <c r="P14" s="211" t="s">
        <v>4</v>
      </c>
      <c r="Q14" s="196" t="s">
        <v>12</v>
      </c>
      <c r="R14" s="277">
        <v>8.8090705009803635E-3</v>
      </c>
      <c r="S14" s="277">
        <v>0.12663381682744582</v>
      </c>
      <c r="T14" s="277">
        <v>7.3758575837180235E-2</v>
      </c>
      <c r="U14" s="242"/>
      <c r="V14" s="192" t="s">
        <v>723</v>
      </c>
      <c r="W14" s="193" t="s">
        <v>3</v>
      </c>
      <c r="X14" s="196" t="s">
        <v>704</v>
      </c>
      <c r="Y14" s="277"/>
      <c r="Z14" s="277">
        <v>6.1012812690665037E-4</v>
      </c>
      <c r="AA14" s="277">
        <v>7.8740157480314957E-5</v>
      </c>
      <c r="AB14" s="242"/>
    </row>
    <row r="15" spans="1:28">
      <c r="A15" s="211" t="s">
        <v>7</v>
      </c>
      <c r="B15" s="211" t="s">
        <v>4</v>
      </c>
      <c r="C15" s="196" t="s">
        <v>12</v>
      </c>
      <c r="D15" s="277">
        <v>9.4521794343093175E-3</v>
      </c>
      <c r="E15" s="277">
        <v>8.8038679576581555E-2</v>
      </c>
      <c r="F15" s="277">
        <v>6.2586787704818986E-2</v>
      </c>
      <c r="G15" s="242"/>
      <c r="H15" s="211" t="s">
        <v>7</v>
      </c>
      <c r="I15" s="211" t="s">
        <v>4</v>
      </c>
      <c r="J15" s="196" t="s">
        <v>12</v>
      </c>
      <c r="K15" s="277">
        <v>1.7242323060922874E-3</v>
      </c>
      <c r="L15" s="277">
        <v>2.4921913960996352E-2</v>
      </c>
      <c r="M15" s="277">
        <v>1.3565657783672977E-2</v>
      </c>
      <c r="N15" s="242"/>
      <c r="O15" s="211" t="s">
        <v>7</v>
      </c>
      <c r="P15" s="211" t="s">
        <v>4</v>
      </c>
      <c r="Q15" s="196" t="s">
        <v>704</v>
      </c>
      <c r="R15" s="277">
        <v>1.2787360404648916E-3</v>
      </c>
      <c r="S15" s="277">
        <v>9.7855506974807421E-3</v>
      </c>
      <c r="T15" s="277">
        <v>5.9680175469917617E-3</v>
      </c>
      <c r="U15" s="242"/>
      <c r="V15" s="192" t="s">
        <v>723</v>
      </c>
      <c r="W15" s="193" t="s">
        <v>3</v>
      </c>
      <c r="X15" s="196" t="s">
        <v>14</v>
      </c>
      <c r="Y15" s="277"/>
      <c r="Z15" s="277">
        <v>0.13910921293471629</v>
      </c>
      <c r="AA15" s="277">
        <v>1.7952755905511812E-2</v>
      </c>
      <c r="AB15" s="242"/>
    </row>
    <row r="16" spans="1:28">
      <c r="A16" s="211" t="s">
        <v>7</v>
      </c>
      <c r="B16" s="211" t="s">
        <v>6</v>
      </c>
      <c r="C16" s="196" t="s">
        <v>10</v>
      </c>
      <c r="D16" s="277"/>
      <c r="E16" s="277">
        <v>1.6608764360608038E-2</v>
      </c>
      <c r="F16" s="277">
        <v>1.1229666502012944E-2</v>
      </c>
      <c r="G16" s="242"/>
      <c r="H16" s="211" t="s">
        <v>7</v>
      </c>
      <c r="I16" s="211" t="s">
        <v>6</v>
      </c>
      <c r="J16" s="196" t="s">
        <v>10</v>
      </c>
      <c r="K16" s="277"/>
      <c r="L16" s="277">
        <v>1.0735189899997376E-2</v>
      </c>
      <c r="M16" s="277">
        <v>5.4798558355775287E-3</v>
      </c>
      <c r="N16" s="242"/>
      <c r="O16" s="211" t="s">
        <v>7</v>
      </c>
      <c r="P16" s="211" t="s">
        <v>6</v>
      </c>
      <c r="Q16" s="196" t="s">
        <v>15</v>
      </c>
      <c r="R16" s="277"/>
      <c r="S16" s="277">
        <v>5.7602887084461105E-3</v>
      </c>
      <c r="T16" s="277">
        <v>3.1752913871815145E-3</v>
      </c>
      <c r="U16" s="242"/>
      <c r="V16" s="192" t="s">
        <v>723</v>
      </c>
      <c r="W16" s="193" t="s">
        <v>916</v>
      </c>
      <c r="X16" s="196" t="s">
        <v>738</v>
      </c>
      <c r="Y16" s="277">
        <v>2.6127836542808064E-2</v>
      </c>
      <c r="Z16" s="277">
        <v>0.10616229408175717</v>
      </c>
      <c r="AA16" s="277">
        <v>3.6456692913385824E-2</v>
      </c>
      <c r="AB16" s="242"/>
    </row>
    <row r="17" spans="1:28">
      <c r="A17" s="211" t="s">
        <v>723</v>
      </c>
      <c r="B17" s="211" t="s">
        <v>0</v>
      </c>
      <c r="C17" s="211" t="s">
        <v>703</v>
      </c>
      <c r="D17" s="277">
        <v>6.4365152616041213E-2</v>
      </c>
      <c r="E17" s="277">
        <v>4.1818216023679328E-2</v>
      </c>
      <c r="F17" s="277">
        <v>4.9120515924417581E-2</v>
      </c>
      <c r="G17" s="242"/>
      <c r="H17" s="211" t="s">
        <v>723</v>
      </c>
      <c r="I17" s="211" t="s">
        <v>0</v>
      </c>
      <c r="J17" s="196" t="s">
        <v>704</v>
      </c>
      <c r="K17" s="277">
        <v>0.10096338059007061</v>
      </c>
      <c r="L17" s="277">
        <v>7.2232867004383319E-2</v>
      </c>
      <c r="M17" s="277">
        <v>8.6297680774950758E-2</v>
      </c>
      <c r="N17" s="242"/>
      <c r="O17" s="211" t="s">
        <v>723</v>
      </c>
      <c r="P17" s="211" t="s">
        <v>0</v>
      </c>
      <c r="Q17" s="211" t="s">
        <v>704</v>
      </c>
      <c r="R17" s="277">
        <v>0.11178994629308631</v>
      </c>
      <c r="S17" s="277">
        <v>3.6319892659680289E-2</v>
      </c>
      <c r="T17" s="277">
        <v>7.0187967048381747E-2</v>
      </c>
      <c r="U17" s="242"/>
      <c r="V17" s="192" t="s">
        <v>723</v>
      </c>
      <c r="W17" s="193" t="s">
        <v>916</v>
      </c>
      <c r="X17" s="196" t="s">
        <v>976</v>
      </c>
      <c r="Y17" s="277">
        <v>7.2868637555374746E-2</v>
      </c>
      <c r="Z17" s="277">
        <v>3.0506406345332522E-3</v>
      </c>
      <c r="AA17" s="277">
        <v>6.3858267716535438E-2</v>
      </c>
      <c r="AB17" s="242"/>
    </row>
    <row r="18" spans="1:28">
      <c r="A18" s="211" t="s">
        <v>723</v>
      </c>
      <c r="B18" s="211" t="s">
        <v>0</v>
      </c>
      <c r="C18" s="211" t="s">
        <v>9</v>
      </c>
      <c r="D18" s="277">
        <v>4.523168967526134E-3</v>
      </c>
      <c r="E18" s="277">
        <v>7.0360708373049721E-3</v>
      </c>
      <c r="F18" s="277">
        <v>6.2222146844266553E-3</v>
      </c>
      <c r="G18" s="242"/>
      <c r="H18" s="211" t="s">
        <v>723</v>
      </c>
      <c r="I18" s="211" t="s">
        <v>0</v>
      </c>
      <c r="J18" s="211" t="s">
        <v>9</v>
      </c>
      <c r="K18" s="277">
        <v>1.7789698396190268E-4</v>
      </c>
      <c r="L18" s="277">
        <v>1.9816793091682198E-3</v>
      </c>
      <c r="M18" s="277">
        <v>1.0986508032209226E-3</v>
      </c>
      <c r="N18" s="242"/>
      <c r="O18" s="211" t="s">
        <v>723</v>
      </c>
      <c r="P18" s="211" t="s">
        <v>0</v>
      </c>
      <c r="Q18" s="211" t="s">
        <v>14</v>
      </c>
      <c r="R18" s="277">
        <v>4.2340371117615301E-3</v>
      </c>
      <c r="S18" s="277">
        <v>2.1745668216623867E-3</v>
      </c>
      <c r="T18" s="277">
        <v>3.098778341707261E-3</v>
      </c>
      <c r="U18" s="242"/>
      <c r="V18" s="192" t="s">
        <v>723</v>
      </c>
      <c r="W18" s="193" t="s">
        <v>4</v>
      </c>
      <c r="X18" s="196" t="s">
        <v>740</v>
      </c>
      <c r="Y18" s="277">
        <v>2.115541090317331E-2</v>
      </c>
      <c r="Z18" s="277">
        <v>5.0640634533251981E-2</v>
      </c>
      <c r="AA18" s="277">
        <v>2.4960629921259841E-2</v>
      </c>
      <c r="AB18" s="242"/>
    </row>
    <row r="19" spans="1:28">
      <c r="A19" s="211" t="s">
        <v>723</v>
      </c>
      <c r="B19" s="211" t="s">
        <v>0</v>
      </c>
      <c r="C19" s="211" t="s">
        <v>12</v>
      </c>
      <c r="D19" s="277">
        <v>4.3006107259980757E-3</v>
      </c>
      <c r="E19" s="277"/>
      <c r="F19" s="277">
        <v>1.3928432871101576E-3</v>
      </c>
      <c r="G19" s="242"/>
      <c r="H19" s="211" t="s">
        <v>723</v>
      </c>
      <c r="I19" s="211" t="s">
        <v>1</v>
      </c>
      <c r="J19" s="211" t="s">
        <v>766</v>
      </c>
      <c r="K19" s="277">
        <v>6.6711368985713504E-2</v>
      </c>
      <c r="L19" s="277">
        <v>6.9240662484579649E-2</v>
      </c>
      <c r="M19" s="277">
        <v>6.8002465265216985E-2</v>
      </c>
      <c r="N19" s="242"/>
      <c r="O19" s="211" t="s">
        <v>723</v>
      </c>
      <c r="P19" s="211" t="s">
        <v>1</v>
      </c>
      <c r="Q19" s="211" t="s">
        <v>708</v>
      </c>
      <c r="R19" s="277">
        <v>8.8971612059901686E-2</v>
      </c>
      <c r="S19" s="277">
        <v>7.305619173201934E-2</v>
      </c>
      <c r="T19" s="277">
        <v>8.019842383126323E-2</v>
      </c>
      <c r="U19" s="242"/>
      <c r="V19" s="242"/>
      <c r="W19" s="242"/>
      <c r="X19" s="242"/>
      <c r="Y19" s="242"/>
      <c r="Z19" s="242"/>
      <c r="AA19" s="242"/>
      <c r="AB19" s="242"/>
    </row>
    <row r="20" spans="1:28">
      <c r="A20" s="211" t="s">
        <v>723</v>
      </c>
      <c r="B20" s="211" t="s">
        <v>1</v>
      </c>
      <c r="C20" s="211" t="s">
        <v>766</v>
      </c>
      <c r="D20" s="277">
        <v>4.4472373321812669E-2</v>
      </c>
      <c r="E20" s="277">
        <v>7.4947950634626004E-2</v>
      </c>
      <c r="F20" s="277">
        <v>6.5077793583592863E-2</v>
      </c>
      <c r="G20" s="242"/>
      <c r="H20" s="211" t="s">
        <v>723</v>
      </c>
      <c r="I20" s="211" t="s">
        <v>1</v>
      </c>
      <c r="J20" s="242">
        <v>0</v>
      </c>
      <c r="K20" s="277">
        <v>1.7899173463243746E-2</v>
      </c>
      <c r="L20" s="277">
        <v>2.2310296858185255E-3</v>
      </c>
      <c r="M20" s="277">
        <v>9.901255409515388E-3</v>
      </c>
      <c r="N20" s="242"/>
      <c r="O20" s="211" t="s">
        <v>723</v>
      </c>
      <c r="P20" s="211" t="s">
        <v>2</v>
      </c>
      <c r="Q20" s="211" t="s">
        <v>736</v>
      </c>
      <c r="R20" s="277">
        <v>2.2875166946094171E-2</v>
      </c>
      <c r="S20" s="277">
        <v>6.5931015337636198E-3</v>
      </c>
      <c r="T20" s="277">
        <v>1.3899869927822694E-2</v>
      </c>
      <c r="U20" s="242"/>
      <c r="V20" s="242"/>
      <c r="W20" s="242"/>
      <c r="X20" s="242"/>
      <c r="Y20" s="242"/>
      <c r="Z20" s="242"/>
      <c r="AA20" s="242"/>
      <c r="AB20" s="242"/>
    </row>
    <row r="21" spans="1:28">
      <c r="A21" s="211" t="s">
        <v>723</v>
      </c>
      <c r="B21" s="211" t="s">
        <v>1</v>
      </c>
      <c r="C21" s="211" t="s">
        <v>791</v>
      </c>
      <c r="D21" s="277">
        <v>6.9713096243347802E-3</v>
      </c>
      <c r="E21" s="277">
        <v>1.8405408117192596E-3</v>
      </c>
      <c r="F21" s="277">
        <v>3.5022482653059061E-3</v>
      </c>
      <c r="G21" s="242"/>
      <c r="H21" s="211" t="s">
        <v>723</v>
      </c>
      <c r="I21" s="211" t="s">
        <v>1</v>
      </c>
      <c r="J21" s="211" t="s">
        <v>708</v>
      </c>
      <c r="K21" s="277">
        <v>6.5958727899720834E-3</v>
      </c>
      <c r="L21" s="277">
        <v>6.4962334969421772E-3</v>
      </c>
      <c r="M21" s="277">
        <v>6.54501118748074E-3</v>
      </c>
      <c r="N21" s="242"/>
      <c r="O21" s="211" t="s">
        <v>723</v>
      </c>
      <c r="P21" s="211" t="s">
        <v>3</v>
      </c>
      <c r="Q21" s="211" t="s">
        <v>708</v>
      </c>
      <c r="R21" s="277">
        <v>2.8530021880594472E-2</v>
      </c>
      <c r="S21" s="277"/>
      <c r="T21" s="277">
        <v>1.2803182942691728E-2</v>
      </c>
      <c r="U21" s="242"/>
      <c r="V21" s="242"/>
      <c r="W21" s="242"/>
      <c r="X21" s="242"/>
      <c r="Y21" s="242"/>
      <c r="Z21" s="242"/>
      <c r="AA21" s="242"/>
      <c r="AB21" s="242"/>
    </row>
    <row r="22" spans="1:28">
      <c r="A22" s="211" t="s">
        <v>723</v>
      </c>
      <c r="B22" s="211" t="s">
        <v>1</v>
      </c>
      <c r="C22" s="211">
        <v>0</v>
      </c>
      <c r="D22" s="277">
        <v>4.5166231368929562E-3</v>
      </c>
      <c r="E22" s="277">
        <v>2.1343375307279387E-2</v>
      </c>
      <c r="F22" s="277">
        <v>1.589367750907892E-2</v>
      </c>
      <c r="G22" s="242"/>
      <c r="H22" s="211" t="s">
        <v>723</v>
      </c>
      <c r="I22" s="211" t="s">
        <v>2</v>
      </c>
      <c r="J22" s="211" t="s">
        <v>735</v>
      </c>
      <c r="K22" s="277">
        <v>1.6749685259182221E-2</v>
      </c>
      <c r="L22" s="277">
        <v>1.3556786267356099E-2</v>
      </c>
      <c r="M22" s="277">
        <v>1.511984672481477E-2</v>
      </c>
      <c r="N22" s="242"/>
      <c r="O22" s="211" t="s">
        <v>723</v>
      </c>
      <c r="P22" s="211" t="s">
        <v>3</v>
      </c>
      <c r="Q22" s="211" t="s">
        <v>704</v>
      </c>
      <c r="R22" s="277"/>
      <c r="S22" s="277">
        <v>3.7638512966433016E-2</v>
      </c>
      <c r="T22" s="277">
        <v>2.0747787497768368E-2</v>
      </c>
      <c r="U22" s="242"/>
      <c r="V22" s="242"/>
      <c r="W22" s="242"/>
      <c r="X22" s="242"/>
      <c r="Y22" s="242"/>
      <c r="Z22" s="242"/>
      <c r="AA22" s="242"/>
      <c r="AB22" s="242"/>
    </row>
    <row r="23" spans="1:28">
      <c r="A23" s="211" t="s">
        <v>723</v>
      </c>
      <c r="B23" s="211" t="s">
        <v>2</v>
      </c>
      <c r="C23" s="211" t="s">
        <v>735</v>
      </c>
      <c r="D23" s="277">
        <v>1.1939595074917032E-2</v>
      </c>
      <c r="E23" s="277">
        <v>1.0720287964681684E-2</v>
      </c>
      <c r="F23" s="277">
        <v>1.1115186231839507E-2</v>
      </c>
      <c r="G23" s="242"/>
      <c r="H23" s="211" t="s">
        <v>723</v>
      </c>
      <c r="I23" s="211" t="s">
        <v>3</v>
      </c>
      <c r="J23" s="211" t="s">
        <v>766</v>
      </c>
      <c r="K23" s="277">
        <v>2.3687667633696424E-2</v>
      </c>
      <c r="L23" s="277"/>
      <c r="M23" s="277">
        <v>1.1596125246191568E-2</v>
      </c>
      <c r="N23" s="242"/>
      <c r="O23" s="211" t="s">
        <v>723</v>
      </c>
      <c r="P23" s="211" t="s">
        <v>3</v>
      </c>
      <c r="Q23" s="211" t="s">
        <v>14</v>
      </c>
      <c r="R23" s="277"/>
      <c r="S23" s="277">
        <v>3.1461817845328151E-3</v>
      </c>
      <c r="T23" s="277">
        <v>1.7342956974164094E-3</v>
      </c>
      <c r="U23" s="242"/>
      <c r="V23" s="242"/>
      <c r="W23" s="242"/>
      <c r="X23" s="242"/>
      <c r="Y23" s="242"/>
      <c r="Z23" s="242"/>
      <c r="AA23" s="242"/>
      <c r="AB23" s="242"/>
    </row>
    <row r="24" spans="1:28">
      <c r="A24" s="211" t="s">
        <v>723</v>
      </c>
      <c r="B24" s="211" t="s">
        <v>3</v>
      </c>
      <c r="C24" s="211" t="s">
        <v>766</v>
      </c>
      <c r="D24" s="277">
        <v>1.4034260877534054E-2</v>
      </c>
      <c r="E24" s="277"/>
      <c r="F24" s="277">
        <v>4.5452907268861151E-3</v>
      </c>
      <c r="G24" s="242"/>
      <c r="H24" s="211" t="s">
        <v>723</v>
      </c>
      <c r="I24" s="211" t="s">
        <v>3</v>
      </c>
      <c r="J24" s="242">
        <v>0</v>
      </c>
      <c r="K24" s="277">
        <v>2.1073950407794625E-3</v>
      </c>
      <c r="L24" s="277"/>
      <c r="M24" s="277">
        <v>1.0316599005855006E-3</v>
      </c>
      <c r="N24" s="242"/>
      <c r="O24" s="211" t="s">
        <v>723</v>
      </c>
      <c r="P24" s="211" t="s">
        <v>916</v>
      </c>
      <c r="Q24" s="211" t="s">
        <v>738</v>
      </c>
      <c r="R24" s="277">
        <v>2.5489471739933506E-2</v>
      </c>
      <c r="S24" s="277">
        <v>2.0380780530686839E-2</v>
      </c>
      <c r="T24" s="277">
        <v>2.2673365808870413E-2</v>
      </c>
      <c r="U24" s="242"/>
      <c r="V24" s="242"/>
      <c r="W24" s="242"/>
      <c r="X24" s="242"/>
      <c r="Y24" s="242"/>
      <c r="Z24" s="242"/>
      <c r="AA24" s="242"/>
      <c r="AB24" s="242"/>
    </row>
    <row r="25" spans="1:28">
      <c r="A25" s="211" t="s">
        <v>723</v>
      </c>
      <c r="B25" s="211" t="s">
        <v>3</v>
      </c>
      <c r="C25" s="211" t="s">
        <v>791</v>
      </c>
      <c r="D25" s="277">
        <v>2.7950696803670902E-3</v>
      </c>
      <c r="E25" s="277"/>
      <c r="F25" s="277">
        <v>9.0524213637144181E-4</v>
      </c>
      <c r="G25" s="242"/>
      <c r="H25" s="211" t="s">
        <v>723</v>
      </c>
      <c r="I25" s="211" t="s">
        <v>3</v>
      </c>
      <c r="J25" s="196" t="s">
        <v>704</v>
      </c>
      <c r="K25" s="277"/>
      <c r="L25" s="277">
        <v>6.2718181579569016E-2</v>
      </c>
      <c r="M25" s="277">
        <v>3.2014952369468226E-2</v>
      </c>
      <c r="N25" s="242"/>
      <c r="O25" s="211" t="s">
        <v>723</v>
      </c>
      <c r="P25" s="211" t="s">
        <v>4</v>
      </c>
      <c r="Q25" s="211" t="s">
        <v>740</v>
      </c>
      <c r="R25" s="277">
        <v>6.2231820635958056E-3</v>
      </c>
      <c r="S25" s="277">
        <v>2.9217849954889304E-2</v>
      </c>
      <c r="T25" s="277">
        <v>1.8898722232140581E-2</v>
      </c>
      <c r="U25" s="242"/>
      <c r="V25" s="242"/>
      <c r="W25" s="242"/>
      <c r="X25" s="242"/>
      <c r="Y25" s="242"/>
      <c r="Z25" s="242"/>
      <c r="AA25" s="242"/>
      <c r="AB25" s="242"/>
    </row>
    <row r="26" spans="1:28">
      <c r="A26" s="211" t="s">
        <v>723</v>
      </c>
      <c r="B26" s="211" t="s">
        <v>3</v>
      </c>
      <c r="C26" s="211">
        <v>0</v>
      </c>
      <c r="D26" s="277">
        <v>1.361532771701065E-3</v>
      </c>
      <c r="E26" s="277"/>
      <c r="F26" s="277">
        <v>4.4096104066805597E-4</v>
      </c>
      <c r="G26" s="242"/>
      <c r="H26" s="211" t="s">
        <v>723</v>
      </c>
      <c r="I26" s="211" t="s">
        <v>3</v>
      </c>
      <c r="J26" s="211" t="s">
        <v>9</v>
      </c>
      <c r="K26" s="277"/>
      <c r="L26" s="277">
        <v>1.5223496679702879E-3</v>
      </c>
      <c r="M26" s="277">
        <v>7.7709447057089647E-4</v>
      </c>
      <c r="N26" s="242"/>
      <c r="O26" s="221"/>
      <c r="P26" s="209"/>
      <c r="Q26" s="209"/>
      <c r="R26" s="210"/>
      <c r="S26" s="210"/>
      <c r="T26" s="210"/>
      <c r="U26" s="242"/>
      <c r="V26" s="242"/>
      <c r="W26" s="242"/>
      <c r="X26" s="242"/>
      <c r="Y26" s="242"/>
      <c r="Z26" s="242"/>
      <c r="AA26" s="242"/>
      <c r="AB26" s="242"/>
    </row>
    <row r="27" spans="1:28">
      <c r="A27" s="211" t="s">
        <v>723</v>
      </c>
      <c r="B27" s="211" t="s">
        <v>3</v>
      </c>
      <c r="C27" s="211" t="s">
        <v>703</v>
      </c>
      <c r="D27" s="277"/>
      <c r="E27" s="277">
        <v>3.9334896904630511E-2</v>
      </c>
      <c r="F27" s="277">
        <v>2.6595462765292125E-2</v>
      </c>
      <c r="G27" s="242"/>
      <c r="H27" s="211" t="s">
        <v>723</v>
      </c>
      <c r="I27" s="211" t="s">
        <v>916</v>
      </c>
      <c r="J27" s="211" t="s">
        <v>737</v>
      </c>
      <c r="K27" s="277">
        <v>1.9897093436969729E-2</v>
      </c>
      <c r="L27" s="277">
        <v>3.9069266909892646E-2</v>
      </c>
      <c r="M27" s="277">
        <v>2.9683668957755538E-2</v>
      </c>
      <c r="N27" s="242"/>
      <c r="O27" s="209" t="s">
        <v>952</v>
      </c>
      <c r="P27" s="209"/>
      <c r="Q27" s="209"/>
      <c r="R27" s="210"/>
      <c r="S27" s="210"/>
      <c r="T27" s="210"/>
      <c r="U27" s="242"/>
      <c r="V27" s="242"/>
      <c r="W27" s="242"/>
      <c r="X27" s="242"/>
      <c r="Y27" s="242"/>
      <c r="Z27" s="242"/>
      <c r="AA27" s="242"/>
      <c r="AB27" s="242"/>
    </row>
    <row r="28" spans="1:28">
      <c r="A28" s="211" t="s">
        <v>723</v>
      </c>
      <c r="B28" s="211" t="s">
        <v>3</v>
      </c>
      <c r="C28" s="211" t="s">
        <v>9</v>
      </c>
      <c r="D28" s="277"/>
      <c r="E28" s="277">
        <v>6.5971002859579594E-3</v>
      </c>
      <c r="F28" s="277">
        <v>4.4604905267576428E-3</v>
      </c>
      <c r="G28" s="242"/>
      <c r="H28" s="211" t="s">
        <v>723</v>
      </c>
      <c r="I28" s="211" t="s">
        <v>4</v>
      </c>
      <c r="J28" s="211" t="s">
        <v>739</v>
      </c>
      <c r="K28" s="277">
        <v>3.3253051617494114E-3</v>
      </c>
      <c r="L28" s="277">
        <v>3.5683351269062177E-2</v>
      </c>
      <c r="M28" s="277">
        <v>1.9842705360612028E-2</v>
      </c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</row>
    <row r="29" spans="1:28">
      <c r="A29" s="211" t="s">
        <v>723</v>
      </c>
      <c r="B29" s="211" t="s">
        <v>916</v>
      </c>
      <c r="C29" s="211" t="s">
        <v>737</v>
      </c>
      <c r="D29" s="277">
        <v>1.571653935026085E-2</v>
      </c>
      <c r="E29" s="277">
        <v>2.5833416946771687E-2</v>
      </c>
      <c r="F29" s="277">
        <v>2.2556853234173634E-2</v>
      </c>
      <c r="G29" s="242"/>
      <c r="H29" s="221"/>
      <c r="I29" s="209"/>
      <c r="J29" s="209"/>
      <c r="K29" s="210"/>
      <c r="L29" s="210"/>
      <c r="M29" s="210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</row>
    <row r="30" spans="1:28">
      <c r="A30" s="211" t="s">
        <v>723</v>
      </c>
      <c r="B30" s="211" t="s">
        <v>4</v>
      </c>
      <c r="C30" s="211" t="s">
        <v>739</v>
      </c>
      <c r="D30" s="277">
        <v>2.6903363902362389E-3</v>
      </c>
      <c r="E30" s="277">
        <v>2.3042818441779963E-2</v>
      </c>
      <c r="F30" s="277">
        <v>1.6451238824923626E-2</v>
      </c>
      <c r="G30" s="242"/>
      <c r="H30" s="209" t="s">
        <v>918</v>
      </c>
      <c r="I30" s="209"/>
      <c r="J30" s="209"/>
      <c r="K30" s="210"/>
      <c r="L30" s="210"/>
      <c r="M30" s="210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</row>
    <row r="31" spans="1:28">
      <c r="A31" s="221"/>
      <c r="B31" s="209"/>
      <c r="C31" s="209"/>
      <c r="D31" s="210"/>
      <c r="E31" s="210"/>
      <c r="F31" s="210"/>
      <c r="G31" s="242"/>
      <c r="H31" s="198" t="s">
        <v>1073</v>
      </c>
      <c r="I31" s="209"/>
      <c r="J31" s="209"/>
      <c r="K31" s="210"/>
      <c r="L31" s="210"/>
      <c r="M31" s="210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</row>
    <row r="32" spans="1:28">
      <c r="A32" s="209" t="s">
        <v>956</v>
      </c>
      <c r="B32" s="209"/>
      <c r="C32" s="209"/>
      <c r="D32" s="210"/>
      <c r="E32" s="210"/>
      <c r="F32" s="210"/>
      <c r="G32" s="242"/>
      <c r="H32" s="209"/>
      <c r="I32" s="209"/>
      <c r="J32" s="209"/>
      <c r="K32" s="210"/>
      <c r="L32" s="210"/>
      <c r="M32" s="210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</row>
    <row r="33" spans="1:28">
      <c r="A33" s="242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</row>
    <row r="34" spans="1:28" s="217" customFormat="1">
      <c r="A34" s="217" t="s">
        <v>1069</v>
      </c>
      <c r="H34" s="217" t="s">
        <v>1070</v>
      </c>
      <c r="O34" s="217" t="s">
        <v>1071</v>
      </c>
    </row>
    <row r="35" spans="1:28">
      <c r="A35" s="242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</row>
    <row r="36" spans="1:28">
      <c r="A36" s="27" t="s">
        <v>1058</v>
      </c>
      <c r="B36" s="27" t="s">
        <v>22</v>
      </c>
      <c r="C36" s="27" t="s">
        <v>914</v>
      </c>
      <c r="D36" s="27" t="s">
        <v>1059</v>
      </c>
      <c r="E36" s="27" t="s">
        <v>1060</v>
      </c>
      <c r="F36" s="27" t="s">
        <v>881</v>
      </c>
      <c r="G36" s="242"/>
      <c r="H36" s="27" t="s">
        <v>1058</v>
      </c>
      <c r="I36" s="27" t="s">
        <v>22</v>
      </c>
      <c r="J36" s="27" t="s">
        <v>914</v>
      </c>
      <c r="K36" s="27" t="s">
        <v>1059</v>
      </c>
      <c r="L36" s="27" t="s">
        <v>1060</v>
      </c>
      <c r="M36" s="27" t="s">
        <v>881</v>
      </c>
      <c r="N36" s="242"/>
      <c r="O36" s="27" t="s">
        <v>1058</v>
      </c>
      <c r="P36" s="27" t="s">
        <v>22</v>
      </c>
      <c r="Q36" s="27" t="s">
        <v>914</v>
      </c>
      <c r="R36" s="27" t="s">
        <v>1059</v>
      </c>
      <c r="S36" s="27" t="s">
        <v>1060</v>
      </c>
      <c r="T36" s="27" t="s">
        <v>881</v>
      </c>
      <c r="U36" s="242"/>
      <c r="V36" s="242"/>
      <c r="W36" s="242"/>
      <c r="X36" s="242"/>
      <c r="Y36" s="242"/>
      <c r="Z36" s="242"/>
      <c r="AA36" s="242"/>
      <c r="AB36" s="242"/>
    </row>
    <row r="37" spans="1:28">
      <c r="A37" s="211" t="s">
        <v>7</v>
      </c>
      <c r="B37" s="211" t="s">
        <v>0</v>
      </c>
      <c r="C37" s="196" t="s">
        <v>17</v>
      </c>
      <c r="D37" s="277">
        <v>0.24381828637147787</v>
      </c>
      <c r="E37" s="277">
        <v>0.15742812239992604</v>
      </c>
      <c r="F37" s="277">
        <v>0.15879500313896042</v>
      </c>
      <c r="G37" s="242"/>
      <c r="H37" s="211" t="s">
        <v>7</v>
      </c>
      <c r="I37" s="211" t="s">
        <v>0</v>
      </c>
      <c r="J37" s="196" t="s">
        <v>17</v>
      </c>
      <c r="K37" s="277">
        <v>0.16260162601626016</v>
      </c>
      <c r="L37" s="277">
        <v>8.1632653061224483E-2</v>
      </c>
      <c r="M37" s="277">
        <v>8.2746282008274621E-2</v>
      </c>
      <c r="N37" s="242"/>
      <c r="O37" s="211" t="s">
        <v>7</v>
      </c>
      <c r="P37" s="211" t="s">
        <v>0</v>
      </c>
      <c r="Q37" s="196" t="s">
        <v>12</v>
      </c>
      <c r="R37" s="277">
        <v>0.23140495867768596</v>
      </c>
      <c r="S37" s="277">
        <v>0.14769591200587687</v>
      </c>
      <c r="T37" s="277">
        <v>0.14776289164275039</v>
      </c>
      <c r="U37" s="242"/>
      <c r="V37" s="242"/>
      <c r="W37" s="242"/>
      <c r="X37" s="242"/>
      <c r="Y37" s="242"/>
      <c r="Z37" s="242"/>
      <c r="AA37" s="242"/>
      <c r="AB37" s="242"/>
    </row>
    <row r="38" spans="1:28">
      <c r="A38" s="211" t="s">
        <v>7</v>
      </c>
      <c r="B38" s="211" t="s">
        <v>0</v>
      </c>
      <c r="C38" s="196" t="s">
        <v>12</v>
      </c>
      <c r="D38" s="277"/>
      <c r="E38" s="277">
        <v>1.2378663215309236E-2</v>
      </c>
      <c r="F38" s="277">
        <v>1.218280577568716E-2</v>
      </c>
      <c r="G38" s="242"/>
      <c r="H38" s="211" t="s">
        <v>7</v>
      </c>
      <c r="I38" s="211" t="s">
        <v>0</v>
      </c>
      <c r="J38" s="196" t="s">
        <v>12</v>
      </c>
      <c r="K38" s="277">
        <v>0.25203252032520324</v>
      </c>
      <c r="L38" s="277">
        <v>2.7891156462585033E-2</v>
      </c>
      <c r="M38" s="277">
        <v>3.0973946103097394E-2</v>
      </c>
      <c r="N38" s="242"/>
      <c r="O38" s="211" t="s">
        <v>7</v>
      </c>
      <c r="P38" s="211" t="s">
        <v>1</v>
      </c>
      <c r="Q38" s="196" t="s">
        <v>14</v>
      </c>
      <c r="R38" s="277">
        <v>0.13223140495867769</v>
      </c>
      <c r="S38" s="277">
        <v>0.25150726997174078</v>
      </c>
      <c r="T38" s="277">
        <v>0.25141183161180253</v>
      </c>
      <c r="U38" s="242"/>
      <c r="V38" s="242"/>
      <c r="W38" s="242"/>
      <c r="X38" s="242"/>
      <c r="Y38" s="242"/>
      <c r="Z38" s="242"/>
      <c r="AA38" s="242"/>
      <c r="AB38" s="242"/>
    </row>
    <row r="39" spans="1:28">
      <c r="A39" s="211" t="s">
        <v>7</v>
      </c>
      <c r="B39" s="211" t="s">
        <v>1</v>
      </c>
      <c r="C39" s="196" t="s">
        <v>9</v>
      </c>
      <c r="D39" s="277">
        <v>0.11213341000575043</v>
      </c>
      <c r="E39" s="277">
        <v>0.17743366922436904</v>
      </c>
      <c r="F39" s="277">
        <v>0.17640047675804529</v>
      </c>
      <c r="G39" s="242"/>
      <c r="H39" s="211" t="s">
        <v>7</v>
      </c>
      <c r="I39" s="211" t="s">
        <v>1</v>
      </c>
      <c r="J39" s="196" t="s">
        <v>9</v>
      </c>
      <c r="K39" s="277">
        <v>0.18699186991869918</v>
      </c>
      <c r="L39" s="277">
        <v>0.11984126984126985</v>
      </c>
      <c r="M39" s="277">
        <v>0.12076484401207649</v>
      </c>
      <c r="N39" s="242"/>
      <c r="O39" s="211" t="s">
        <v>7</v>
      </c>
      <c r="P39" s="211" t="s">
        <v>2</v>
      </c>
      <c r="Q39" s="196" t="s">
        <v>15</v>
      </c>
      <c r="R39" s="277">
        <v>4.1322314049586778E-2</v>
      </c>
      <c r="S39" s="277">
        <v>5.2488070892978869E-2</v>
      </c>
      <c r="T39" s="277">
        <v>5.2479136633558611E-2</v>
      </c>
      <c r="U39" s="242"/>
      <c r="V39" s="242"/>
      <c r="W39" s="242"/>
      <c r="X39" s="242"/>
      <c r="Y39" s="242"/>
      <c r="Z39" s="242"/>
      <c r="AA39" s="242"/>
      <c r="AB39" s="242"/>
    </row>
    <row r="40" spans="1:28">
      <c r="A40" s="211" t="s">
        <v>7</v>
      </c>
      <c r="B40" s="211" t="s">
        <v>2</v>
      </c>
      <c r="C40" s="196" t="s">
        <v>10</v>
      </c>
      <c r="D40" s="277">
        <v>4.8303622771707876E-2</v>
      </c>
      <c r="E40" s="277">
        <v>4.0001848941481004E-2</v>
      </c>
      <c r="F40" s="277">
        <v>4.0133201102730442E-2</v>
      </c>
      <c r="G40" s="242"/>
      <c r="H40" s="211" t="s">
        <v>7</v>
      </c>
      <c r="I40" s="211" t="s">
        <v>2</v>
      </c>
      <c r="J40" s="196" t="s">
        <v>10</v>
      </c>
      <c r="K40" s="277">
        <v>8.130081300813009E-3</v>
      </c>
      <c r="L40" s="277">
        <v>3.968253968253968E-2</v>
      </c>
      <c r="M40" s="277">
        <v>3.9248574303924859E-2</v>
      </c>
      <c r="N40" s="242"/>
      <c r="O40" s="211" t="s">
        <v>7</v>
      </c>
      <c r="P40" s="211" t="s">
        <v>3</v>
      </c>
      <c r="Q40" s="196" t="s">
        <v>12</v>
      </c>
      <c r="R40" s="277">
        <v>7.43801652892562E-2</v>
      </c>
      <c r="S40" s="277">
        <v>0.13267284796262102</v>
      </c>
      <c r="T40" s="277">
        <v>0.13262620518178572</v>
      </c>
      <c r="U40" s="242"/>
      <c r="V40" s="242"/>
      <c r="W40" s="242"/>
      <c r="X40" s="242"/>
      <c r="Y40" s="242"/>
      <c r="Z40" s="242"/>
      <c r="AA40" s="242"/>
      <c r="AB40" s="242"/>
    </row>
    <row r="41" spans="1:28">
      <c r="A41" s="211" t="s">
        <v>7</v>
      </c>
      <c r="B41" s="211" t="s">
        <v>3</v>
      </c>
      <c r="C41" s="196" t="s">
        <v>17</v>
      </c>
      <c r="D41" s="277">
        <v>4.8878665899942497E-2</v>
      </c>
      <c r="E41" s="277">
        <v>0.13925302764167513</v>
      </c>
      <c r="F41" s="277">
        <v>0.13782310820769911</v>
      </c>
      <c r="G41" s="242"/>
      <c r="H41" s="211" t="s">
        <v>7</v>
      </c>
      <c r="I41" s="211" t="s">
        <v>3</v>
      </c>
      <c r="J41" s="196" t="s">
        <v>17</v>
      </c>
      <c r="K41" s="277">
        <v>8.130081300813009E-3</v>
      </c>
      <c r="L41" s="277">
        <v>0.1380952380952381</v>
      </c>
      <c r="M41" s="277">
        <v>0.13630772671363078</v>
      </c>
      <c r="N41" s="242"/>
      <c r="O41" s="211" t="s">
        <v>7</v>
      </c>
      <c r="P41" s="211" t="s">
        <v>916</v>
      </c>
      <c r="Q41" s="196" t="s">
        <v>16</v>
      </c>
      <c r="R41" s="277">
        <v>0.256198347107438</v>
      </c>
      <c r="S41" s="277">
        <v>7.6266867856599224E-2</v>
      </c>
      <c r="T41" s="277">
        <v>7.6410839692637317E-2</v>
      </c>
      <c r="U41" s="242"/>
      <c r="V41" s="242"/>
      <c r="W41" s="242"/>
      <c r="X41" s="242"/>
      <c r="Y41" s="242"/>
      <c r="Z41" s="242"/>
      <c r="AA41" s="242"/>
      <c r="AB41" s="242"/>
    </row>
    <row r="42" spans="1:28">
      <c r="A42" s="211" t="s">
        <v>7</v>
      </c>
      <c r="B42" s="211" t="s">
        <v>3</v>
      </c>
      <c r="C42" s="196" t="s">
        <v>12</v>
      </c>
      <c r="D42" s="277"/>
      <c r="E42" s="277">
        <v>5.9166127392068042E-3</v>
      </c>
      <c r="F42" s="277">
        <v>5.8229990264673506E-3</v>
      </c>
      <c r="G42" s="242"/>
      <c r="H42" s="211" t="s">
        <v>7</v>
      </c>
      <c r="I42" s="211" t="s">
        <v>3</v>
      </c>
      <c r="J42" s="196" t="s">
        <v>12</v>
      </c>
      <c r="K42" s="277">
        <v>0.11382113821138211</v>
      </c>
      <c r="L42" s="277">
        <v>3.5374149659863949E-2</v>
      </c>
      <c r="M42" s="277">
        <v>3.645309180364531E-2</v>
      </c>
      <c r="N42" s="242"/>
      <c r="O42" s="211" t="s">
        <v>7</v>
      </c>
      <c r="P42" s="211" t="s">
        <v>4</v>
      </c>
      <c r="Q42" s="196" t="s">
        <v>12</v>
      </c>
      <c r="R42" s="277">
        <v>6.6115702479338845E-2</v>
      </c>
      <c r="S42" s="277">
        <v>5.8285517633900503E-2</v>
      </c>
      <c r="T42" s="277">
        <v>5.8291782941635478E-2</v>
      </c>
      <c r="U42" s="242"/>
      <c r="V42" s="242"/>
      <c r="W42" s="242"/>
      <c r="X42" s="242"/>
      <c r="Y42" s="242"/>
      <c r="Z42" s="242"/>
      <c r="AA42" s="242"/>
      <c r="AB42" s="242"/>
    </row>
    <row r="43" spans="1:28">
      <c r="A43" s="211" t="s">
        <v>7</v>
      </c>
      <c r="B43" s="211" t="s">
        <v>916</v>
      </c>
      <c r="C43" s="196" t="s">
        <v>11</v>
      </c>
      <c r="D43" s="277">
        <v>0.11845888441633122</v>
      </c>
      <c r="E43" s="277">
        <v>9.4656559119903852E-2</v>
      </c>
      <c r="F43" s="277">
        <v>9.5033163799142922E-2</v>
      </c>
      <c r="G43" s="242"/>
      <c r="H43" s="211" t="s">
        <v>7</v>
      </c>
      <c r="I43" s="211" t="s">
        <v>916</v>
      </c>
      <c r="J43" s="196" t="s">
        <v>11</v>
      </c>
      <c r="K43" s="277"/>
      <c r="L43" s="277">
        <v>6.1111111111111109E-2</v>
      </c>
      <c r="M43" s="277">
        <v>6.0270602706027063E-2</v>
      </c>
      <c r="N43" s="242"/>
      <c r="O43" s="211" t="s">
        <v>7</v>
      </c>
      <c r="P43" s="211" t="s">
        <v>4</v>
      </c>
      <c r="Q43" s="196" t="s">
        <v>704</v>
      </c>
      <c r="R43" s="277">
        <v>8.2644628099173556E-3</v>
      </c>
      <c r="S43" s="277">
        <v>8.4969656057868576E-2</v>
      </c>
      <c r="T43" s="277">
        <v>8.4908280541191095E-2</v>
      </c>
      <c r="U43" s="242"/>
      <c r="V43" s="242"/>
      <c r="W43" s="242"/>
      <c r="X43" s="242"/>
      <c r="Y43" s="242"/>
      <c r="Z43" s="242"/>
      <c r="AA43" s="242"/>
      <c r="AB43" s="242"/>
    </row>
    <row r="44" spans="1:28">
      <c r="A44" s="211" t="s">
        <v>7</v>
      </c>
      <c r="B44" s="211" t="s">
        <v>916</v>
      </c>
      <c r="C44" s="196" t="s">
        <v>16</v>
      </c>
      <c r="D44" s="277"/>
      <c r="E44" s="277">
        <v>3.5869464731441252E-3</v>
      </c>
      <c r="F44" s="277">
        <v>3.5301931597958311E-3</v>
      </c>
      <c r="G44" s="242"/>
      <c r="H44" s="211" t="s">
        <v>7</v>
      </c>
      <c r="I44" s="211" t="s">
        <v>916</v>
      </c>
      <c r="J44" s="196" t="s">
        <v>16</v>
      </c>
      <c r="K44" s="277">
        <v>7.3170731707317069E-2</v>
      </c>
      <c r="L44" s="277">
        <v>1.1904761904761904E-2</v>
      </c>
      <c r="M44" s="277">
        <v>1.2747400201274741E-2</v>
      </c>
      <c r="N44" s="242"/>
      <c r="O44" s="211" t="s">
        <v>723</v>
      </c>
      <c r="P44" s="211" t="s">
        <v>0</v>
      </c>
      <c r="Q44" s="196" t="s">
        <v>14</v>
      </c>
      <c r="R44" s="277">
        <v>5.7851239669421489E-2</v>
      </c>
      <c r="S44" s="277">
        <v>4.3738956062501243E-2</v>
      </c>
      <c r="T44" s="277">
        <v>4.3750247979791303E-2</v>
      </c>
      <c r="U44" s="242"/>
      <c r="V44" s="242"/>
      <c r="W44" s="242"/>
      <c r="X44" s="242"/>
      <c r="Y44" s="242"/>
      <c r="Z44" s="242"/>
      <c r="AA44" s="242"/>
      <c r="AB44" s="242"/>
    </row>
    <row r="45" spans="1:28">
      <c r="A45" s="211" t="s">
        <v>7</v>
      </c>
      <c r="B45" s="211" t="s">
        <v>4</v>
      </c>
      <c r="C45" s="196" t="s">
        <v>12</v>
      </c>
      <c r="D45" s="277">
        <v>2.0701552616446232E-2</v>
      </c>
      <c r="E45" s="277">
        <v>0.20066561893316076</v>
      </c>
      <c r="F45" s="277">
        <v>0.19781819505227052</v>
      </c>
      <c r="G45" s="242"/>
      <c r="H45" s="211" t="s">
        <v>7</v>
      </c>
      <c r="I45" s="211" t="s">
        <v>4</v>
      </c>
      <c r="J45" s="196" t="s">
        <v>12</v>
      </c>
      <c r="K45" s="277">
        <v>1.6260162601626018E-2</v>
      </c>
      <c r="L45" s="277">
        <v>6.1564625850340136E-2</v>
      </c>
      <c r="M45" s="277">
        <v>6.0941518506094153E-2</v>
      </c>
      <c r="N45" s="242"/>
      <c r="O45" s="211" t="s">
        <v>723</v>
      </c>
      <c r="P45" s="211" t="s">
        <v>1</v>
      </c>
      <c r="Q45" s="196" t="s">
        <v>915</v>
      </c>
      <c r="R45" s="277">
        <v>7.43801652892562E-2</v>
      </c>
      <c r="S45" s="277">
        <v>6.7425099767705041E-2</v>
      </c>
      <c r="T45" s="277">
        <v>6.7430664850352456E-2</v>
      </c>
      <c r="U45" s="242"/>
      <c r="V45" s="242"/>
      <c r="W45" s="242"/>
      <c r="X45" s="242"/>
      <c r="Y45" s="242"/>
      <c r="Z45" s="242"/>
      <c r="AA45" s="242"/>
      <c r="AB45" s="242"/>
    </row>
    <row r="46" spans="1:28">
      <c r="A46" s="211" t="s">
        <v>723</v>
      </c>
      <c r="B46" s="211" t="s">
        <v>0</v>
      </c>
      <c r="C46" s="196" t="s">
        <v>9</v>
      </c>
      <c r="D46" s="277">
        <v>0.13341000575043127</v>
      </c>
      <c r="E46" s="277">
        <v>3.6951095497827491E-2</v>
      </c>
      <c r="F46" s="277">
        <v>3.8477285754578788E-2</v>
      </c>
      <c r="G46" s="242"/>
      <c r="H46" s="211" t="s">
        <v>723</v>
      </c>
      <c r="I46" s="211" t="s">
        <v>0</v>
      </c>
      <c r="J46" s="196" t="s">
        <v>9</v>
      </c>
      <c r="K46" s="277">
        <v>4.878048780487805E-2</v>
      </c>
      <c r="L46" s="277">
        <v>3.1746031746031744E-2</v>
      </c>
      <c r="M46" s="277">
        <v>3.1980319803198029E-2</v>
      </c>
      <c r="N46" s="242"/>
      <c r="O46" s="211" t="s">
        <v>723</v>
      </c>
      <c r="P46" s="211" t="s">
        <v>1</v>
      </c>
      <c r="Q46" s="196" t="s">
        <v>708</v>
      </c>
      <c r="R46" s="277"/>
      <c r="S46" s="277">
        <v>9.3315067405245501E-4</v>
      </c>
      <c r="T46" s="277">
        <v>9.3240401528878073E-4</v>
      </c>
      <c r="U46" s="242"/>
      <c r="V46" s="242"/>
      <c r="W46" s="242"/>
      <c r="X46" s="242"/>
      <c r="Y46" s="242"/>
      <c r="Z46" s="242"/>
      <c r="AA46" s="242"/>
      <c r="AB46" s="242"/>
    </row>
    <row r="47" spans="1:28">
      <c r="A47" s="211" t="s">
        <v>723</v>
      </c>
      <c r="B47" s="211" t="s">
        <v>1</v>
      </c>
      <c r="C47" s="196">
        <v>0</v>
      </c>
      <c r="D47" s="277">
        <v>0.14663599769982749</v>
      </c>
      <c r="E47" s="277">
        <v>3.7219192012572802E-2</v>
      </c>
      <c r="F47" s="277">
        <v>3.8950404425479257E-2</v>
      </c>
      <c r="G47" s="242"/>
      <c r="H47" s="211" t="s">
        <v>723</v>
      </c>
      <c r="I47" s="211" t="s">
        <v>0</v>
      </c>
      <c r="J47" s="196" t="s">
        <v>704</v>
      </c>
      <c r="K47" s="277">
        <v>1.6260162601626018E-2</v>
      </c>
      <c r="L47" s="277">
        <v>4.3877551020408162E-2</v>
      </c>
      <c r="M47" s="277">
        <v>4.349770770434977E-2</v>
      </c>
      <c r="N47" s="242"/>
      <c r="O47" s="211" t="s">
        <v>723</v>
      </c>
      <c r="P47" s="211" t="s">
        <v>1</v>
      </c>
      <c r="Q47" s="196" t="s">
        <v>791</v>
      </c>
      <c r="R47" s="277"/>
      <c r="S47" s="277">
        <v>6.8828134823727171E-4</v>
      </c>
      <c r="T47" s="277">
        <v>6.877306212059092E-4</v>
      </c>
      <c r="U47" s="242"/>
      <c r="V47" s="242"/>
      <c r="W47" s="242"/>
      <c r="X47" s="242"/>
      <c r="Y47" s="242"/>
      <c r="Z47" s="242"/>
      <c r="AA47" s="242"/>
      <c r="AB47" s="242"/>
    </row>
    <row r="48" spans="1:28">
      <c r="A48" s="211" t="s">
        <v>723</v>
      </c>
      <c r="B48" s="211" t="s">
        <v>1</v>
      </c>
      <c r="C48" s="196" t="s">
        <v>766</v>
      </c>
      <c r="D48" s="277"/>
      <c r="E48" s="277">
        <v>5.0845890727558467E-4</v>
      </c>
      <c r="F48" s="277">
        <v>5.0041397883703791E-4</v>
      </c>
      <c r="G48" s="242"/>
      <c r="H48" s="211" t="s">
        <v>723</v>
      </c>
      <c r="I48" s="211" t="s">
        <v>1</v>
      </c>
      <c r="J48" s="196">
        <v>0</v>
      </c>
      <c r="K48" s="277">
        <v>2.4390243902439025E-2</v>
      </c>
      <c r="L48" s="277">
        <v>6.485260770975057E-2</v>
      </c>
      <c r="M48" s="277">
        <v>6.4296097506429603E-2</v>
      </c>
      <c r="N48" s="242"/>
      <c r="O48" s="211" t="s">
        <v>723</v>
      </c>
      <c r="P48" s="211" t="s">
        <v>2</v>
      </c>
      <c r="Q48" s="196" t="s">
        <v>736</v>
      </c>
      <c r="R48" s="277">
        <v>2.4793388429752067E-2</v>
      </c>
      <c r="S48" s="277">
        <v>1.0324220223559076E-2</v>
      </c>
      <c r="T48" s="277">
        <v>1.0335797701392655E-2</v>
      </c>
      <c r="U48" s="242"/>
      <c r="V48" s="242"/>
      <c r="W48" s="242"/>
      <c r="X48" s="242"/>
      <c r="Y48" s="242"/>
      <c r="Z48" s="242"/>
      <c r="AA48" s="242"/>
      <c r="AB48" s="242"/>
    </row>
    <row r="49" spans="1:28">
      <c r="A49" s="211" t="s">
        <v>723</v>
      </c>
      <c r="B49" s="211" t="s">
        <v>1</v>
      </c>
      <c r="C49" s="196" t="s">
        <v>791</v>
      </c>
      <c r="D49" s="277"/>
      <c r="E49" s="277">
        <v>2.7734122215031893E-5</v>
      </c>
      <c r="F49" s="277">
        <v>2.7295307936565704E-5</v>
      </c>
      <c r="G49" s="242"/>
      <c r="H49" s="211" t="s">
        <v>723</v>
      </c>
      <c r="I49" s="211" t="s">
        <v>1</v>
      </c>
      <c r="J49" s="196" t="s">
        <v>766</v>
      </c>
      <c r="K49" s="277"/>
      <c r="L49" s="277">
        <v>1.1791383219954649E-2</v>
      </c>
      <c r="M49" s="277">
        <v>1.162920720116292E-2</v>
      </c>
      <c r="N49" s="242"/>
      <c r="O49" s="211" t="s">
        <v>723</v>
      </c>
      <c r="P49" s="211" t="s">
        <v>3</v>
      </c>
      <c r="Q49" s="196" t="s">
        <v>14</v>
      </c>
      <c r="R49" s="277"/>
      <c r="S49" s="277">
        <v>3.6915705389110598E-2</v>
      </c>
      <c r="T49" s="277">
        <v>3.6886167356601551E-2</v>
      </c>
      <c r="U49" s="242"/>
      <c r="V49" s="242"/>
      <c r="W49" s="242"/>
      <c r="X49" s="242"/>
      <c r="Y49" s="242"/>
      <c r="Z49" s="242"/>
      <c r="AA49" s="242"/>
      <c r="AB49" s="242"/>
    </row>
    <row r="50" spans="1:28">
      <c r="A50" s="211" t="s">
        <v>723</v>
      </c>
      <c r="B50" s="211" t="s">
        <v>2</v>
      </c>
      <c r="C50" s="196" t="s">
        <v>735</v>
      </c>
      <c r="D50" s="277">
        <v>3.2777458309373203E-2</v>
      </c>
      <c r="E50" s="277">
        <v>1.3256910418785246E-2</v>
      </c>
      <c r="F50" s="277">
        <v>1.3565768044473155E-2</v>
      </c>
      <c r="G50" s="242"/>
      <c r="H50" s="211" t="s">
        <v>723</v>
      </c>
      <c r="I50" s="243" t="s">
        <v>1</v>
      </c>
      <c r="J50" s="244" t="s">
        <v>708</v>
      </c>
      <c r="K50" s="277"/>
      <c r="L50" s="277">
        <v>1.0430839002267574E-2</v>
      </c>
      <c r="M50" s="277">
        <v>1.0287375601028737E-2</v>
      </c>
      <c r="N50" s="242"/>
      <c r="O50" s="211" t="s">
        <v>723</v>
      </c>
      <c r="P50" s="211" t="s">
        <v>916</v>
      </c>
      <c r="Q50" s="196" t="s">
        <v>738</v>
      </c>
      <c r="R50" s="277">
        <v>3.3057851239669422E-2</v>
      </c>
      <c r="S50" s="277">
        <v>1.5499566515112409E-2</v>
      </c>
      <c r="T50" s="277">
        <v>1.551361574374099E-2</v>
      </c>
      <c r="U50" s="242"/>
      <c r="V50" s="242"/>
      <c r="W50" s="242"/>
      <c r="X50" s="242"/>
      <c r="Y50" s="242"/>
      <c r="Z50" s="242"/>
      <c r="AA50" s="242"/>
      <c r="AB50" s="242"/>
    </row>
    <row r="51" spans="1:28">
      <c r="A51" s="211" t="s">
        <v>723</v>
      </c>
      <c r="B51" s="211" t="s">
        <v>3</v>
      </c>
      <c r="C51" s="196">
        <v>0</v>
      </c>
      <c r="D51" s="277">
        <v>1.7826336975273145E-2</v>
      </c>
      <c r="E51" s="277"/>
      <c r="F51" s="277">
        <v>2.820515153445123E-4</v>
      </c>
      <c r="G51" s="242"/>
      <c r="H51" s="230" t="s">
        <v>723</v>
      </c>
      <c r="I51" s="231" t="s">
        <v>2</v>
      </c>
      <c r="J51" s="232" t="s">
        <v>735</v>
      </c>
      <c r="K51" s="277"/>
      <c r="L51" s="277">
        <v>1.1111111111111112E-2</v>
      </c>
      <c r="M51" s="277">
        <v>1.0958291401095829E-2</v>
      </c>
      <c r="N51" s="242"/>
      <c r="O51" s="211" t="s">
        <v>723</v>
      </c>
      <c r="P51" s="211" t="s">
        <v>4</v>
      </c>
      <c r="Q51" s="196" t="s">
        <v>740</v>
      </c>
      <c r="R51" s="277"/>
      <c r="S51" s="277">
        <v>2.0588877638136081E-2</v>
      </c>
      <c r="T51" s="277">
        <v>2.0572403486265226E-2</v>
      </c>
      <c r="U51" s="242"/>
      <c r="V51" s="242"/>
      <c r="W51" s="242"/>
      <c r="X51" s="242"/>
      <c r="Y51" s="242"/>
      <c r="Z51" s="242"/>
      <c r="AA51" s="242"/>
      <c r="AB51" s="242"/>
    </row>
    <row r="52" spans="1:28">
      <c r="A52" s="211" t="s">
        <v>723</v>
      </c>
      <c r="B52" s="211" t="s">
        <v>3</v>
      </c>
      <c r="C52" s="196" t="s">
        <v>9</v>
      </c>
      <c r="D52" s="277"/>
      <c r="E52" s="277">
        <v>4.0917074974577056E-2</v>
      </c>
      <c r="F52" s="277">
        <v>4.0269677642413272E-2</v>
      </c>
      <c r="G52" s="242"/>
      <c r="H52" s="230" t="s">
        <v>723</v>
      </c>
      <c r="I52" s="231" t="s">
        <v>3</v>
      </c>
      <c r="J52" s="232">
        <v>0</v>
      </c>
      <c r="K52" s="277">
        <v>5.6910569105691054E-2</v>
      </c>
      <c r="L52" s="277"/>
      <c r="M52" s="277">
        <v>7.8273510007827347E-4</v>
      </c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</row>
    <row r="53" spans="1:28">
      <c r="A53" s="211" t="s">
        <v>723</v>
      </c>
      <c r="B53" s="211" t="s">
        <v>916</v>
      </c>
      <c r="C53" s="196" t="s">
        <v>737</v>
      </c>
      <c r="D53" s="277">
        <v>6.1529614721104083E-2</v>
      </c>
      <c r="E53" s="277">
        <v>2.1614125912914856E-2</v>
      </c>
      <c r="F53" s="277">
        <v>2.224567596830105E-2</v>
      </c>
      <c r="G53" s="242"/>
      <c r="H53" s="230" t="s">
        <v>723</v>
      </c>
      <c r="I53" s="231" t="s">
        <v>3</v>
      </c>
      <c r="J53" s="232" t="s">
        <v>708</v>
      </c>
      <c r="K53" s="277"/>
      <c r="L53" s="277"/>
      <c r="M53" s="277">
        <v>0</v>
      </c>
      <c r="N53" s="242"/>
      <c r="O53" s="209" t="s">
        <v>917</v>
      </c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</row>
    <row r="54" spans="1:28">
      <c r="A54" s="211" t="s">
        <v>723</v>
      </c>
      <c r="B54" s="211" t="s">
        <v>4</v>
      </c>
      <c r="C54" s="196" t="s">
        <v>739</v>
      </c>
      <c r="D54" s="277">
        <v>1.5526164462334674E-2</v>
      </c>
      <c r="E54" s="277">
        <v>1.818433946565591E-2</v>
      </c>
      <c r="F54" s="277">
        <v>1.8142281341837339E-2</v>
      </c>
      <c r="G54" s="242"/>
      <c r="H54" s="230" t="s">
        <v>723</v>
      </c>
      <c r="I54" s="231" t="s">
        <v>3</v>
      </c>
      <c r="J54" s="232" t="s">
        <v>9</v>
      </c>
      <c r="K54" s="277"/>
      <c r="L54" s="277">
        <v>1.7687074829931974E-2</v>
      </c>
      <c r="M54" s="277">
        <v>1.744381080174438E-2</v>
      </c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</row>
    <row r="55" spans="1:28">
      <c r="A55" s="242"/>
      <c r="B55" s="242"/>
      <c r="C55" s="242"/>
      <c r="D55" s="242"/>
      <c r="E55" s="242"/>
      <c r="F55" s="242"/>
      <c r="G55" s="242"/>
      <c r="H55" s="230" t="s">
        <v>723</v>
      </c>
      <c r="I55" s="231" t="s">
        <v>3</v>
      </c>
      <c r="J55" s="232" t="s">
        <v>704</v>
      </c>
      <c r="K55" s="277"/>
      <c r="L55" s="277">
        <v>0.10566893424036281</v>
      </c>
      <c r="M55" s="277">
        <v>0.10421558761042156</v>
      </c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</row>
    <row r="56" spans="1:28">
      <c r="A56" s="209" t="s">
        <v>961</v>
      </c>
      <c r="B56" s="209"/>
      <c r="C56" s="209"/>
      <c r="D56" s="210"/>
      <c r="E56" s="210"/>
      <c r="F56" s="210"/>
      <c r="G56" s="242"/>
      <c r="H56" s="230" t="s">
        <v>723</v>
      </c>
      <c r="I56" s="231" t="s">
        <v>916</v>
      </c>
      <c r="J56" s="232" t="s">
        <v>737</v>
      </c>
      <c r="K56" s="277">
        <v>3.2520325203252036E-2</v>
      </c>
      <c r="L56" s="277">
        <v>9.0476190476190474E-2</v>
      </c>
      <c r="M56" s="277">
        <v>8.9679078608967913E-2</v>
      </c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</row>
    <row r="57" spans="1:28">
      <c r="A57" s="209"/>
      <c r="B57" s="209"/>
      <c r="C57" s="209"/>
      <c r="D57" s="210"/>
      <c r="E57" s="210"/>
      <c r="F57" s="210"/>
      <c r="G57" s="242"/>
      <c r="H57" s="230" t="s">
        <v>723</v>
      </c>
      <c r="I57" s="231" t="s">
        <v>4</v>
      </c>
      <c r="J57" s="232" t="s">
        <v>739</v>
      </c>
      <c r="K57" s="277"/>
      <c r="L57" s="277">
        <v>3.5260770975056692E-2</v>
      </c>
      <c r="M57" s="277">
        <v>3.4775802303477578E-2</v>
      </c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</row>
    <row r="58" spans="1:28">
      <c r="A58" s="23"/>
      <c r="B58" s="23"/>
      <c r="C58" s="23"/>
      <c r="D58" s="23"/>
      <c r="E58" s="23"/>
      <c r="F58" s="23"/>
      <c r="G58" s="242"/>
      <c r="H58" s="242"/>
      <c r="I58" s="242"/>
      <c r="J58" s="242"/>
      <c r="K58" s="242"/>
      <c r="L58" s="242"/>
      <c r="M58" s="242"/>
      <c r="N58" s="242"/>
      <c r="O58" s="198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</row>
    <row r="59" spans="1:28">
      <c r="A59" s="23"/>
      <c r="B59" s="23"/>
      <c r="C59" s="23"/>
      <c r="D59" s="23"/>
      <c r="E59" s="23"/>
      <c r="F59" s="23"/>
      <c r="G59" s="242"/>
      <c r="H59" s="241" t="s">
        <v>962</v>
      </c>
      <c r="I59" s="241"/>
      <c r="J59" s="241"/>
      <c r="K59" s="241"/>
      <c r="L59" s="241"/>
      <c r="M59" s="214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</row>
    <row r="60" spans="1:28">
      <c r="A60" s="209"/>
      <c r="B60" s="209"/>
      <c r="C60" s="209"/>
      <c r="D60" s="209"/>
      <c r="E60" s="209"/>
      <c r="F60" s="242"/>
      <c r="G60" s="242"/>
      <c r="H60" s="198" t="s">
        <v>1073</v>
      </c>
      <c r="I60" s="198"/>
      <c r="J60" s="198"/>
      <c r="K60" s="198"/>
      <c r="L60" s="198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</row>
    <row r="61" spans="1:28">
      <c r="A61" s="22"/>
      <c r="B61" s="22"/>
      <c r="C61" s="22"/>
      <c r="D61" s="22"/>
      <c r="E61" s="22"/>
      <c r="G61" s="242"/>
      <c r="H61" s="201"/>
      <c r="N61" s="242"/>
      <c r="O61" s="47"/>
      <c r="P61" s="47"/>
      <c r="Q61" s="47"/>
      <c r="R61" s="47"/>
      <c r="S61" s="47"/>
      <c r="U61" s="242"/>
      <c r="V61" s="242"/>
      <c r="W61" s="242"/>
      <c r="X61" s="242"/>
      <c r="Y61" s="242"/>
      <c r="Z61" s="242"/>
      <c r="AA61" s="242"/>
      <c r="AB61" s="242"/>
    </row>
    <row r="62" spans="1:28">
      <c r="A62" s="213"/>
      <c r="B62" s="213"/>
      <c r="C62" s="213"/>
      <c r="D62" s="223"/>
      <c r="E62" s="223"/>
      <c r="G62" s="242"/>
      <c r="H62" s="47"/>
      <c r="I62" s="47"/>
      <c r="J62" s="47"/>
      <c r="K62" s="47"/>
      <c r="L62" s="47"/>
      <c r="M62" s="47"/>
      <c r="N62" s="242"/>
      <c r="O62" s="47"/>
      <c r="P62" s="47"/>
      <c r="Q62" s="47"/>
      <c r="R62" s="47"/>
      <c r="S62" s="47"/>
      <c r="U62" s="242"/>
      <c r="V62" s="242"/>
      <c r="W62" s="242"/>
      <c r="X62" s="242"/>
      <c r="Y62" s="242"/>
      <c r="Z62" s="242"/>
      <c r="AA62" s="242"/>
      <c r="AB62" s="242"/>
    </row>
    <row r="63" spans="1:28">
      <c r="A63" s="213"/>
      <c r="B63" s="213"/>
      <c r="C63" s="213"/>
      <c r="D63" s="246"/>
      <c r="E63" s="246"/>
      <c r="G63" s="242"/>
      <c r="H63" s="47"/>
      <c r="I63" s="47"/>
      <c r="J63" s="47"/>
      <c r="K63" s="47"/>
      <c r="L63" s="47"/>
      <c r="M63" s="47"/>
      <c r="N63" s="242"/>
      <c r="O63" s="47"/>
      <c r="P63" s="47"/>
      <c r="Q63" s="47"/>
      <c r="R63" s="47"/>
      <c r="S63" s="47"/>
      <c r="U63" s="242"/>
      <c r="V63" s="242"/>
      <c r="W63" s="242"/>
      <c r="X63" s="242"/>
      <c r="Y63" s="242"/>
      <c r="Z63" s="242"/>
      <c r="AA63" s="242"/>
      <c r="AB63" s="242"/>
    </row>
    <row r="64" spans="1:28">
      <c r="A64" s="213"/>
      <c r="B64" s="213"/>
      <c r="C64" s="213"/>
      <c r="D64" s="223"/>
      <c r="E64" s="223"/>
      <c r="G64" s="242"/>
      <c r="H64" s="47"/>
      <c r="I64" s="47"/>
      <c r="J64" s="47"/>
      <c r="K64" s="47"/>
      <c r="L64" s="47"/>
      <c r="M64" s="47"/>
      <c r="N64" s="242"/>
      <c r="O64" s="47"/>
      <c r="P64" s="47"/>
      <c r="Q64" s="47"/>
      <c r="R64" s="47"/>
      <c r="S64" s="47"/>
      <c r="U64" s="242"/>
      <c r="V64" s="242"/>
      <c r="W64" s="242"/>
      <c r="X64" s="242"/>
      <c r="Y64" s="242"/>
      <c r="Z64" s="242"/>
      <c r="AA64" s="242"/>
      <c r="AB64" s="242"/>
    </row>
    <row r="65" spans="8:28">
      <c r="H65" s="47"/>
      <c r="I65" s="47"/>
      <c r="J65" s="47"/>
      <c r="K65" s="47"/>
      <c r="L65" s="47"/>
      <c r="M65" s="47"/>
      <c r="N65" s="242"/>
      <c r="O65" s="47"/>
      <c r="P65" s="47"/>
      <c r="Q65" s="47"/>
      <c r="R65" s="47"/>
      <c r="S65" s="47"/>
      <c r="U65" s="242"/>
      <c r="V65" s="242"/>
      <c r="W65" s="242"/>
      <c r="X65" s="242"/>
      <c r="Y65" s="242"/>
      <c r="Z65" s="242"/>
      <c r="AA65" s="242"/>
      <c r="AB65" s="242"/>
    </row>
    <row r="66" spans="8:28">
      <c r="N66" s="47"/>
      <c r="U66" s="242"/>
      <c r="AB66" s="242"/>
    </row>
    <row r="67" spans="8:28">
      <c r="N67" s="47"/>
    </row>
    <row r="68" spans="8:28">
      <c r="N68" s="47"/>
    </row>
    <row r="69" spans="8:28">
      <c r="N69" s="47"/>
    </row>
    <row r="70" spans="8:28">
      <c r="N70" s="4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79998168889431442"/>
  </sheetPr>
  <dimension ref="A1:T111"/>
  <sheetViews>
    <sheetView zoomScale="75" zoomScaleNormal="75" zoomScalePageLayoutView="75" workbookViewId="0">
      <selection activeCell="E97" sqref="E97"/>
    </sheetView>
  </sheetViews>
  <sheetFormatPr baseColWidth="10" defaultRowHeight="15" x14ac:dyDescent="0"/>
  <cols>
    <col min="1" max="20" width="10.83203125" style="201"/>
    <col min="21" max="16384" width="10.83203125" style="47"/>
  </cols>
  <sheetData>
    <row r="1" spans="1:20">
      <c r="A1" s="217" t="s">
        <v>1062</v>
      </c>
    </row>
    <row r="2" spans="1:20">
      <c r="A2" s="217" t="s">
        <v>989</v>
      </c>
      <c r="B2" s="189"/>
      <c r="C2" s="189"/>
      <c r="D2" s="189"/>
      <c r="E2" s="189"/>
      <c r="F2" s="189"/>
      <c r="G2" s="189"/>
      <c r="H2" s="189"/>
      <c r="I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1:20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</row>
    <row r="4" spans="1:20">
      <c r="A4" s="188" t="s">
        <v>1076</v>
      </c>
      <c r="B4" s="188"/>
      <c r="C4" s="188"/>
      <c r="D4" s="189"/>
      <c r="E4" s="189"/>
      <c r="F4" s="189"/>
      <c r="G4" s="189"/>
      <c r="H4" s="188" t="s">
        <v>1077</v>
      </c>
      <c r="I4" s="188"/>
      <c r="J4" s="188"/>
      <c r="K4" s="189"/>
      <c r="L4" s="189"/>
      <c r="M4" s="189"/>
      <c r="N4" s="189"/>
      <c r="O4" s="188" t="s">
        <v>1078</v>
      </c>
      <c r="P4" s="188"/>
      <c r="Q4" s="188"/>
      <c r="R4" s="189"/>
      <c r="S4" s="189"/>
      <c r="T4" s="189"/>
    </row>
    <row r="5" spans="1:20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</row>
    <row r="6" spans="1:20">
      <c r="A6" s="190" t="s">
        <v>1058</v>
      </c>
      <c r="B6" s="191" t="s">
        <v>22</v>
      </c>
      <c r="C6" s="191" t="s">
        <v>914</v>
      </c>
      <c r="D6" s="191" t="s">
        <v>1059</v>
      </c>
      <c r="E6" s="191" t="s">
        <v>1060</v>
      </c>
      <c r="F6" s="191" t="s">
        <v>881</v>
      </c>
      <c r="G6" s="189"/>
      <c r="H6" s="190" t="s">
        <v>1058</v>
      </c>
      <c r="I6" s="190" t="s">
        <v>22</v>
      </c>
      <c r="J6" s="190" t="s">
        <v>914</v>
      </c>
      <c r="K6" s="190" t="s">
        <v>1059</v>
      </c>
      <c r="L6" s="190" t="s">
        <v>1060</v>
      </c>
      <c r="M6" s="190" t="s">
        <v>881</v>
      </c>
      <c r="N6" s="189"/>
      <c r="O6" s="190" t="s">
        <v>1058</v>
      </c>
      <c r="P6" s="190" t="s">
        <v>22</v>
      </c>
      <c r="Q6" s="190" t="s">
        <v>914</v>
      </c>
      <c r="R6" s="190" t="s">
        <v>1059</v>
      </c>
      <c r="S6" s="190" t="s">
        <v>1060</v>
      </c>
      <c r="T6" s="190" t="s">
        <v>881</v>
      </c>
    </row>
    <row r="7" spans="1:20">
      <c r="A7" s="192" t="s">
        <v>7</v>
      </c>
      <c r="B7" s="193" t="s">
        <v>0</v>
      </c>
      <c r="C7" s="202" t="s">
        <v>9</v>
      </c>
      <c r="D7" s="202">
        <v>27534</v>
      </c>
      <c r="E7" s="202">
        <v>30549</v>
      </c>
      <c r="F7" s="193">
        <f t="shared" ref="F7:F17" si="0">D7+E7</f>
        <v>58083</v>
      </c>
      <c r="G7" s="189"/>
      <c r="H7" s="110" t="s">
        <v>7</v>
      </c>
      <c r="I7" s="110" t="s">
        <v>0</v>
      </c>
      <c r="J7" s="203" t="s">
        <v>9</v>
      </c>
      <c r="K7" s="197">
        <v>10732</v>
      </c>
      <c r="L7" s="197">
        <v>18578</v>
      </c>
      <c r="M7" s="193">
        <f t="shared" ref="M7:M18" si="1">K7+L7</f>
        <v>29310</v>
      </c>
      <c r="N7" s="189"/>
      <c r="O7" s="110" t="s">
        <v>7</v>
      </c>
      <c r="P7" s="110" t="s">
        <v>0</v>
      </c>
      <c r="Q7" s="203" t="s">
        <v>14</v>
      </c>
      <c r="R7" s="197">
        <v>6583</v>
      </c>
      <c r="S7" s="110">
        <v>15633</v>
      </c>
      <c r="T7" s="193">
        <f t="shared" ref="T7:T19" si="2">R7+S7</f>
        <v>22216</v>
      </c>
    </row>
    <row r="8" spans="1:20">
      <c r="A8" s="192" t="s">
        <v>7</v>
      </c>
      <c r="B8" s="193" t="s">
        <v>1</v>
      </c>
      <c r="C8" s="202" t="s">
        <v>703</v>
      </c>
      <c r="D8" s="202">
        <v>9324</v>
      </c>
      <c r="E8" s="202">
        <v>34445</v>
      </c>
      <c r="F8" s="193">
        <f t="shared" si="0"/>
        <v>43769</v>
      </c>
      <c r="G8" s="189"/>
      <c r="H8" s="110" t="s">
        <v>7</v>
      </c>
      <c r="I8" s="110" t="s">
        <v>1</v>
      </c>
      <c r="J8" s="203" t="s">
        <v>704</v>
      </c>
      <c r="K8" s="110">
        <v>1788</v>
      </c>
      <c r="L8" s="110">
        <v>17342</v>
      </c>
      <c r="M8" s="193">
        <f t="shared" si="1"/>
        <v>19130</v>
      </c>
      <c r="N8" s="189"/>
      <c r="O8" s="110" t="s">
        <v>7</v>
      </c>
      <c r="P8" s="110" t="s">
        <v>1</v>
      </c>
      <c r="Q8" s="203" t="s">
        <v>704</v>
      </c>
      <c r="R8" s="110">
        <v>1157</v>
      </c>
      <c r="S8" s="110">
        <v>21911</v>
      </c>
      <c r="T8" s="193">
        <f t="shared" si="2"/>
        <v>23068</v>
      </c>
    </row>
    <row r="9" spans="1:20">
      <c r="A9" s="192" t="s">
        <v>7</v>
      </c>
      <c r="B9" s="193" t="s">
        <v>2</v>
      </c>
      <c r="C9" s="202" t="s">
        <v>12</v>
      </c>
      <c r="D9" s="202">
        <v>3210</v>
      </c>
      <c r="E9" s="202">
        <v>4268</v>
      </c>
      <c r="F9" s="193">
        <f t="shared" si="0"/>
        <v>7478</v>
      </c>
      <c r="G9" s="189"/>
      <c r="H9" s="110" t="s">
        <v>7</v>
      </c>
      <c r="I9" s="110" t="s">
        <v>2</v>
      </c>
      <c r="J9" s="203" t="s">
        <v>12</v>
      </c>
      <c r="K9" s="197">
        <v>1061</v>
      </c>
      <c r="L9" s="110">
        <v>3990</v>
      </c>
      <c r="M9" s="193">
        <f t="shared" si="1"/>
        <v>5051</v>
      </c>
      <c r="N9" s="189"/>
      <c r="O9" s="204" t="s">
        <v>7</v>
      </c>
      <c r="P9" s="204" t="s">
        <v>2</v>
      </c>
      <c r="Q9" s="205" t="s">
        <v>12</v>
      </c>
      <c r="R9" s="110">
        <v>562</v>
      </c>
      <c r="S9" s="110">
        <v>837</v>
      </c>
      <c r="T9" s="193">
        <f t="shared" si="2"/>
        <v>1399</v>
      </c>
    </row>
    <row r="10" spans="1:20">
      <c r="A10" s="192" t="s">
        <v>7</v>
      </c>
      <c r="B10" s="193" t="s">
        <v>3</v>
      </c>
      <c r="C10" s="202" t="s">
        <v>10</v>
      </c>
      <c r="D10" s="202">
        <v>3887</v>
      </c>
      <c r="E10" s="202">
        <v>33857</v>
      </c>
      <c r="F10" s="193">
        <f t="shared" si="0"/>
        <v>37744</v>
      </c>
      <c r="G10" s="189"/>
      <c r="H10" s="110" t="s">
        <v>7</v>
      </c>
      <c r="I10" s="110" t="s">
        <v>3</v>
      </c>
      <c r="J10" s="203" t="s">
        <v>10</v>
      </c>
      <c r="K10" s="110">
        <v>1886</v>
      </c>
      <c r="L10" s="110">
        <v>21011</v>
      </c>
      <c r="M10" s="193">
        <f t="shared" si="1"/>
        <v>22897</v>
      </c>
      <c r="N10" s="189"/>
      <c r="O10" s="204" t="s">
        <v>7</v>
      </c>
      <c r="P10" s="204" t="s">
        <v>2</v>
      </c>
      <c r="Q10" s="205" t="s">
        <v>704</v>
      </c>
      <c r="R10" s="198">
        <v>91</v>
      </c>
      <c r="S10" s="198">
        <v>2433</v>
      </c>
      <c r="T10" s="193">
        <f t="shared" si="2"/>
        <v>2524</v>
      </c>
    </row>
    <row r="11" spans="1:20">
      <c r="A11" s="206" t="s">
        <v>7</v>
      </c>
      <c r="B11" s="207" t="s">
        <v>916</v>
      </c>
      <c r="C11" s="208" t="s">
        <v>707</v>
      </c>
      <c r="D11" s="202">
        <v>2318</v>
      </c>
      <c r="E11" s="202">
        <v>13345</v>
      </c>
      <c r="F11" s="193">
        <f t="shared" si="0"/>
        <v>15663</v>
      </c>
      <c r="G11" s="189"/>
      <c r="H11" s="204" t="s">
        <v>7</v>
      </c>
      <c r="I11" s="205" t="s">
        <v>916</v>
      </c>
      <c r="J11" s="205" t="s">
        <v>707</v>
      </c>
      <c r="K11" s="110">
        <v>1271</v>
      </c>
      <c r="L11" s="110">
        <v>8434</v>
      </c>
      <c r="M11" s="193">
        <f t="shared" si="1"/>
        <v>9705</v>
      </c>
      <c r="N11" s="189"/>
      <c r="O11" s="110" t="s">
        <v>7</v>
      </c>
      <c r="P11" s="110" t="s">
        <v>3</v>
      </c>
      <c r="Q11" s="203" t="s">
        <v>15</v>
      </c>
      <c r="R11" s="110">
        <v>905</v>
      </c>
      <c r="S11" s="110">
        <v>12387</v>
      </c>
      <c r="T11" s="193">
        <f t="shared" si="2"/>
        <v>13292</v>
      </c>
    </row>
    <row r="12" spans="1:20">
      <c r="A12" s="206" t="s">
        <v>7</v>
      </c>
      <c r="B12" s="207" t="s">
        <v>916</v>
      </c>
      <c r="C12" s="208" t="s">
        <v>708</v>
      </c>
      <c r="D12" s="110">
        <v>398</v>
      </c>
      <c r="E12" s="110">
        <v>467</v>
      </c>
      <c r="F12" s="193">
        <f t="shared" si="0"/>
        <v>865</v>
      </c>
      <c r="G12" s="198"/>
      <c r="H12" s="204" t="s">
        <v>7</v>
      </c>
      <c r="I12" s="204" t="s">
        <v>916</v>
      </c>
      <c r="J12" s="205" t="s">
        <v>708</v>
      </c>
      <c r="K12" s="110">
        <v>117</v>
      </c>
      <c r="L12" s="110">
        <v>624</v>
      </c>
      <c r="M12" s="193">
        <f t="shared" si="1"/>
        <v>741</v>
      </c>
      <c r="N12" s="198"/>
      <c r="O12" s="110" t="s">
        <v>7</v>
      </c>
      <c r="P12" s="110" t="s">
        <v>916</v>
      </c>
      <c r="Q12" s="203" t="s">
        <v>708</v>
      </c>
      <c r="R12" s="110">
        <v>515</v>
      </c>
      <c r="S12" s="110">
        <v>3858</v>
      </c>
      <c r="T12" s="193">
        <f t="shared" si="2"/>
        <v>4373</v>
      </c>
    </row>
    <row r="13" spans="1:20">
      <c r="A13" s="192" t="s">
        <v>7</v>
      </c>
      <c r="B13" s="193" t="s">
        <v>4</v>
      </c>
      <c r="C13" s="202" t="s">
        <v>12</v>
      </c>
      <c r="D13" s="202">
        <v>300</v>
      </c>
      <c r="E13" s="202">
        <v>13345</v>
      </c>
      <c r="F13" s="193">
        <f t="shared" si="0"/>
        <v>13645</v>
      </c>
      <c r="G13" s="198"/>
      <c r="H13" s="110" t="s">
        <v>7</v>
      </c>
      <c r="I13" s="110" t="s">
        <v>4</v>
      </c>
      <c r="J13" s="195" t="s">
        <v>12</v>
      </c>
      <c r="K13" s="110">
        <v>281</v>
      </c>
      <c r="L13" s="110">
        <v>10152</v>
      </c>
      <c r="M13" s="193">
        <f t="shared" si="1"/>
        <v>10433</v>
      </c>
      <c r="N13" s="198"/>
      <c r="O13" s="204" t="s">
        <v>7</v>
      </c>
      <c r="P13" s="204" t="s">
        <v>4</v>
      </c>
      <c r="Q13" s="205" t="s">
        <v>12</v>
      </c>
      <c r="R13" s="110">
        <v>119</v>
      </c>
      <c r="S13" s="110">
        <v>2680</v>
      </c>
      <c r="T13" s="193">
        <f t="shared" si="2"/>
        <v>2799</v>
      </c>
    </row>
    <row r="14" spans="1:20">
      <c r="A14" s="199" t="s">
        <v>885</v>
      </c>
      <c r="B14" s="193"/>
      <c r="C14" s="193"/>
      <c r="D14" s="111">
        <f>SUM(D7:D13)</f>
        <v>46971</v>
      </c>
      <c r="E14" s="111">
        <f>SUM(E7:E13)</f>
        <v>130276</v>
      </c>
      <c r="F14" s="200">
        <f t="shared" si="0"/>
        <v>177247</v>
      </c>
      <c r="G14" s="198"/>
      <c r="H14" s="111" t="s">
        <v>885</v>
      </c>
      <c r="I14" s="110"/>
      <c r="J14" s="110"/>
      <c r="K14" s="111">
        <f>SUM(K7:K13)</f>
        <v>17136</v>
      </c>
      <c r="L14" s="111">
        <f>SUM(L7:L13)</f>
        <v>80131</v>
      </c>
      <c r="M14" s="200">
        <f t="shared" si="1"/>
        <v>97267</v>
      </c>
      <c r="N14" s="198"/>
      <c r="O14" s="204" t="s">
        <v>7</v>
      </c>
      <c r="P14" s="204" t="s">
        <v>4</v>
      </c>
      <c r="Q14" s="205" t="s">
        <v>704</v>
      </c>
      <c r="R14" s="198">
        <v>24</v>
      </c>
      <c r="S14" s="198">
        <v>6691</v>
      </c>
      <c r="T14" s="193">
        <f t="shared" si="2"/>
        <v>6715</v>
      </c>
    </row>
    <row r="15" spans="1:20">
      <c r="A15" s="192" t="s">
        <v>723</v>
      </c>
      <c r="B15" s="193" t="s">
        <v>0</v>
      </c>
      <c r="C15" s="202" t="s">
        <v>703</v>
      </c>
      <c r="D15" s="197">
        <v>2113</v>
      </c>
      <c r="E15" s="197">
        <v>7859</v>
      </c>
      <c r="F15" s="193">
        <f t="shared" si="0"/>
        <v>9972</v>
      </c>
      <c r="G15" s="198"/>
      <c r="H15" s="110" t="s">
        <v>723</v>
      </c>
      <c r="I15" s="110" t="s">
        <v>0</v>
      </c>
      <c r="J15" s="197" t="s">
        <v>704</v>
      </c>
      <c r="K15" s="197">
        <v>1714</v>
      </c>
      <c r="L15" s="197">
        <v>5998</v>
      </c>
      <c r="M15" s="193">
        <f t="shared" si="1"/>
        <v>7712</v>
      </c>
      <c r="N15" s="198"/>
      <c r="O15" s="111" t="s">
        <v>885</v>
      </c>
      <c r="P15" s="110"/>
      <c r="Q15" s="110"/>
      <c r="R15" s="111">
        <f>SUM(R7:R14)</f>
        <v>9956</v>
      </c>
      <c r="S15" s="111">
        <f>SUM(S7:S14)</f>
        <v>66430</v>
      </c>
      <c r="T15" s="200">
        <f t="shared" si="2"/>
        <v>76386</v>
      </c>
    </row>
    <row r="16" spans="1:20">
      <c r="A16" s="192" t="s">
        <v>723</v>
      </c>
      <c r="B16" s="193" t="s">
        <v>1</v>
      </c>
      <c r="C16" s="202">
        <v>0</v>
      </c>
      <c r="D16" s="197">
        <v>1395</v>
      </c>
      <c r="E16" s="197">
        <v>14299</v>
      </c>
      <c r="F16" s="193">
        <f t="shared" si="0"/>
        <v>15694</v>
      </c>
      <c r="G16" s="198"/>
      <c r="H16" s="204" t="s">
        <v>723</v>
      </c>
      <c r="I16" s="204" t="s">
        <v>1</v>
      </c>
      <c r="J16" s="205">
        <v>0</v>
      </c>
      <c r="K16" s="197">
        <v>951</v>
      </c>
      <c r="L16" s="197">
        <v>8797</v>
      </c>
      <c r="M16" s="193">
        <f t="shared" si="1"/>
        <v>9748</v>
      </c>
      <c r="N16" s="198"/>
      <c r="O16" s="110" t="s">
        <v>723</v>
      </c>
      <c r="P16" s="110" t="s">
        <v>0</v>
      </c>
      <c r="Q16" s="197" t="s">
        <v>704</v>
      </c>
      <c r="R16" s="69">
        <v>159</v>
      </c>
      <c r="S16" s="69">
        <v>3027</v>
      </c>
      <c r="T16" s="193">
        <f t="shared" si="2"/>
        <v>3186</v>
      </c>
    </row>
    <row r="17" spans="1:20">
      <c r="A17" s="192" t="s">
        <v>723</v>
      </c>
      <c r="B17" s="193" t="s">
        <v>2</v>
      </c>
      <c r="C17" s="202" t="s">
        <v>735</v>
      </c>
      <c r="D17" s="197">
        <v>311</v>
      </c>
      <c r="E17" s="197">
        <v>1787</v>
      </c>
      <c r="F17" s="193">
        <f t="shared" si="0"/>
        <v>2098</v>
      </c>
      <c r="G17" s="189"/>
      <c r="H17" s="204" t="s">
        <v>723</v>
      </c>
      <c r="I17" s="204" t="s">
        <v>1</v>
      </c>
      <c r="J17" s="205" t="s">
        <v>708</v>
      </c>
      <c r="K17" s="197">
        <v>1</v>
      </c>
      <c r="L17" s="197">
        <v>47</v>
      </c>
      <c r="M17" s="193">
        <f t="shared" si="1"/>
        <v>48</v>
      </c>
      <c r="N17" s="189"/>
      <c r="O17" s="204" t="s">
        <v>723</v>
      </c>
      <c r="P17" s="204" t="s">
        <v>1</v>
      </c>
      <c r="Q17" s="205" t="s">
        <v>915</v>
      </c>
      <c r="R17" s="69">
        <v>64</v>
      </c>
      <c r="S17" s="69">
        <v>4413</v>
      </c>
      <c r="T17" s="193">
        <f t="shared" si="2"/>
        <v>4477</v>
      </c>
    </row>
    <row r="18" spans="1:20">
      <c r="A18" s="192" t="s">
        <v>723</v>
      </c>
      <c r="B18" s="193" t="s">
        <v>3</v>
      </c>
      <c r="C18" s="202">
        <v>0</v>
      </c>
      <c r="D18" s="197">
        <v>621</v>
      </c>
      <c r="E18" s="197" t="s">
        <v>21</v>
      </c>
      <c r="F18" s="193">
        <f>SUM(D18:E18)</f>
        <v>621</v>
      </c>
      <c r="G18" s="189"/>
      <c r="H18" s="110" t="s">
        <v>723</v>
      </c>
      <c r="I18" s="110" t="s">
        <v>2</v>
      </c>
      <c r="J18" s="197" t="s">
        <v>735</v>
      </c>
      <c r="K18" s="197">
        <v>209</v>
      </c>
      <c r="L18" s="197">
        <v>1196</v>
      </c>
      <c r="M18" s="193">
        <f t="shared" si="1"/>
        <v>1405</v>
      </c>
      <c r="N18" s="189"/>
      <c r="O18" s="204" t="s">
        <v>723</v>
      </c>
      <c r="P18" s="204" t="s">
        <v>1</v>
      </c>
      <c r="Q18" s="205" t="s">
        <v>708</v>
      </c>
      <c r="R18" s="69">
        <v>49</v>
      </c>
      <c r="S18" s="69">
        <v>473</v>
      </c>
      <c r="T18" s="193">
        <f t="shared" si="2"/>
        <v>522</v>
      </c>
    </row>
    <row r="19" spans="1:20">
      <c r="A19" s="192" t="s">
        <v>723</v>
      </c>
      <c r="B19" s="193" t="s">
        <v>3</v>
      </c>
      <c r="C19" s="202" t="s">
        <v>703</v>
      </c>
      <c r="D19" s="197" t="s">
        <v>21</v>
      </c>
      <c r="E19" s="197">
        <v>7369</v>
      </c>
      <c r="F19" s="193">
        <f>SUM(D19:E19)</f>
        <v>7369</v>
      </c>
      <c r="G19" s="189"/>
      <c r="H19" s="110" t="s">
        <v>723</v>
      </c>
      <c r="I19" s="110" t="s">
        <v>3</v>
      </c>
      <c r="J19" s="197">
        <v>0</v>
      </c>
      <c r="K19" s="197">
        <v>637</v>
      </c>
      <c r="L19" s="197" t="s">
        <v>21</v>
      </c>
      <c r="M19" s="193">
        <f>SUM(K19:L19)</f>
        <v>637</v>
      </c>
      <c r="N19" s="189"/>
      <c r="O19" s="110" t="s">
        <v>723</v>
      </c>
      <c r="P19" s="110" t="s">
        <v>2</v>
      </c>
      <c r="Q19" s="197" t="s">
        <v>736</v>
      </c>
      <c r="R19" s="69">
        <v>21</v>
      </c>
      <c r="S19" s="69">
        <v>617</v>
      </c>
      <c r="T19" s="193">
        <f t="shared" si="2"/>
        <v>638</v>
      </c>
    </row>
    <row r="20" spans="1:20">
      <c r="A20" s="192" t="s">
        <v>723</v>
      </c>
      <c r="B20" s="193" t="s">
        <v>916</v>
      </c>
      <c r="C20" s="202" t="s">
        <v>737</v>
      </c>
      <c r="D20" s="197">
        <v>383</v>
      </c>
      <c r="E20" s="197">
        <v>3813</v>
      </c>
      <c r="F20" s="193">
        <f>D20+E20</f>
        <v>4196</v>
      </c>
      <c r="G20" s="189"/>
      <c r="H20" s="110" t="s">
        <v>723</v>
      </c>
      <c r="I20" s="110" t="s">
        <v>3</v>
      </c>
      <c r="J20" s="197" t="s">
        <v>704</v>
      </c>
      <c r="K20" s="197" t="s">
        <v>21</v>
      </c>
      <c r="L20" s="197">
        <v>7858</v>
      </c>
      <c r="M20" s="193">
        <f>SUM(K20:L20)</f>
        <v>7858</v>
      </c>
      <c r="N20" s="189"/>
      <c r="O20" s="204" t="s">
        <v>723</v>
      </c>
      <c r="P20" s="204" t="s">
        <v>3</v>
      </c>
      <c r="Q20" s="205" t="s">
        <v>915</v>
      </c>
      <c r="R20" s="69">
        <v>13</v>
      </c>
      <c r="S20" s="197" t="s">
        <v>21</v>
      </c>
      <c r="T20" s="193">
        <f>SUM(R20:S20)</f>
        <v>13</v>
      </c>
    </row>
    <row r="21" spans="1:20">
      <c r="A21" s="192" t="s">
        <v>723</v>
      </c>
      <c r="B21" s="193" t="s">
        <v>4</v>
      </c>
      <c r="C21" s="202" t="s">
        <v>739</v>
      </c>
      <c r="D21" s="197">
        <v>113</v>
      </c>
      <c r="E21" s="197">
        <v>3874</v>
      </c>
      <c r="F21" s="193">
        <f>D21+E21</f>
        <v>3987</v>
      </c>
      <c r="G21" s="189"/>
      <c r="H21" s="110" t="s">
        <v>723</v>
      </c>
      <c r="I21" s="110" t="s">
        <v>916</v>
      </c>
      <c r="J21" s="197" t="s">
        <v>737</v>
      </c>
      <c r="K21" s="197">
        <v>365</v>
      </c>
      <c r="L21" s="197">
        <v>4612</v>
      </c>
      <c r="M21" s="193">
        <f>K21+L21</f>
        <v>4977</v>
      </c>
      <c r="N21" s="189"/>
      <c r="O21" s="204" t="s">
        <v>723</v>
      </c>
      <c r="P21" s="204" t="s">
        <v>3</v>
      </c>
      <c r="Q21" s="205" t="s">
        <v>708</v>
      </c>
      <c r="R21" s="69">
        <v>18</v>
      </c>
      <c r="S21" s="197" t="s">
        <v>21</v>
      </c>
      <c r="T21" s="193">
        <f>SUM(R21:S21)</f>
        <v>18</v>
      </c>
    </row>
    <row r="22" spans="1:20">
      <c r="A22" s="199" t="s">
        <v>885</v>
      </c>
      <c r="B22" s="193"/>
      <c r="C22" s="193"/>
      <c r="D22" s="111">
        <f>SUM(D15:D21)</f>
        <v>4936</v>
      </c>
      <c r="E22" s="111">
        <f>SUM(E15:E21)</f>
        <v>39001</v>
      </c>
      <c r="F22" s="200">
        <f>D22+E22</f>
        <v>43937</v>
      </c>
      <c r="G22" s="189"/>
      <c r="H22" s="110" t="s">
        <v>723</v>
      </c>
      <c r="I22" s="110" t="s">
        <v>4</v>
      </c>
      <c r="J22" s="197" t="s">
        <v>739</v>
      </c>
      <c r="K22" s="197">
        <v>84</v>
      </c>
      <c r="L22" s="197">
        <v>3826</v>
      </c>
      <c r="M22" s="193">
        <f>K22+L22</f>
        <v>3910</v>
      </c>
      <c r="N22" s="189"/>
      <c r="O22" s="110" t="s">
        <v>723</v>
      </c>
      <c r="P22" s="110" t="s">
        <v>3</v>
      </c>
      <c r="Q22" s="197" t="s">
        <v>704</v>
      </c>
      <c r="R22" s="197" t="s">
        <v>21</v>
      </c>
      <c r="S22" s="69">
        <v>2876</v>
      </c>
      <c r="T22" s="193">
        <f>SUM(R22:S22)</f>
        <v>2876</v>
      </c>
    </row>
    <row r="23" spans="1:20">
      <c r="A23" s="199" t="s">
        <v>886</v>
      </c>
      <c r="B23" s="193"/>
      <c r="C23" s="193"/>
      <c r="D23" s="200">
        <f>D14+D22</f>
        <v>51907</v>
      </c>
      <c r="E23" s="200">
        <f>E14+E22</f>
        <v>169277</v>
      </c>
      <c r="F23" s="200">
        <f>D23+E23</f>
        <v>221184</v>
      </c>
      <c r="G23" s="189"/>
      <c r="H23" s="111" t="s">
        <v>885</v>
      </c>
      <c r="I23" s="110"/>
      <c r="J23" s="110"/>
      <c r="K23" s="111">
        <f>SUM(K15:K22)</f>
        <v>3961</v>
      </c>
      <c r="L23" s="111">
        <f>SUM(L15:L22)</f>
        <v>32334</v>
      </c>
      <c r="M23" s="200">
        <f>K23+L23</f>
        <v>36295</v>
      </c>
      <c r="N23" s="189"/>
      <c r="O23" s="110" t="s">
        <v>723</v>
      </c>
      <c r="P23" s="110" t="s">
        <v>916</v>
      </c>
      <c r="Q23" s="197" t="s">
        <v>738</v>
      </c>
      <c r="R23" s="69">
        <v>31</v>
      </c>
      <c r="S23" s="69">
        <v>1271</v>
      </c>
      <c r="T23" s="193">
        <f>R23+S23</f>
        <v>1302</v>
      </c>
    </row>
    <row r="24" spans="1:20">
      <c r="A24" s="189"/>
      <c r="B24" s="189"/>
      <c r="C24" s="189"/>
      <c r="D24" s="189"/>
      <c r="E24" s="189"/>
      <c r="F24" s="189"/>
      <c r="G24" s="189"/>
      <c r="H24" s="111" t="s">
        <v>886</v>
      </c>
      <c r="I24" s="110"/>
      <c r="J24" s="110"/>
      <c r="K24" s="111">
        <f>SUM(K23+K14)</f>
        <v>21097</v>
      </c>
      <c r="L24" s="111">
        <f>SUM(L23+L14)</f>
        <v>112465</v>
      </c>
      <c r="M24" s="200">
        <f>K24+L24</f>
        <v>133562</v>
      </c>
      <c r="N24" s="189"/>
      <c r="O24" s="110" t="s">
        <v>723</v>
      </c>
      <c r="P24" s="110" t="s">
        <v>4</v>
      </c>
      <c r="Q24" s="197" t="s">
        <v>740</v>
      </c>
      <c r="R24" s="69">
        <v>7</v>
      </c>
      <c r="S24" s="69">
        <v>1178</v>
      </c>
      <c r="T24" s="193">
        <f>R24+S24</f>
        <v>1185</v>
      </c>
    </row>
    <row r="25" spans="1:20">
      <c r="A25" s="209" t="s">
        <v>950</v>
      </c>
      <c r="B25" s="209"/>
      <c r="C25" s="209"/>
      <c r="D25" s="210"/>
      <c r="E25" s="210"/>
      <c r="F25" s="210"/>
      <c r="G25" s="189"/>
      <c r="N25" s="189"/>
      <c r="O25" s="111" t="s">
        <v>885</v>
      </c>
      <c r="P25" s="110"/>
      <c r="Q25" s="110"/>
      <c r="R25" s="111">
        <f>SUM(R16:R24)</f>
        <v>362</v>
      </c>
      <c r="S25" s="111">
        <f>SUM(S16:S24)</f>
        <v>13855</v>
      </c>
      <c r="T25" s="200">
        <f>R25+S25</f>
        <v>14217</v>
      </c>
    </row>
    <row r="26" spans="1:20">
      <c r="A26" s="209"/>
      <c r="B26" s="209"/>
      <c r="C26" s="209"/>
      <c r="D26" s="210"/>
      <c r="E26" s="210"/>
      <c r="F26" s="210"/>
      <c r="G26" s="189"/>
      <c r="H26" s="209" t="s">
        <v>951</v>
      </c>
      <c r="I26" s="209"/>
      <c r="J26" s="209"/>
      <c r="K26" s="210"/>
      <c r="L26" s="210"/>
      <c r="M26" s="210"/>
      <c r="N26" s="189"/>
      <c r="O26" s="111" t="s">
        <v>886</v>
      </c>
      <c r="P26" s="110"/>
      <c r="Q26" s="110"/>
      <c r="R26" s="111">
        <f>SUM(R25+R15)</f>
        <v>10318</v>
      </c>
      <c r="S26" s="111">
        <f>SUM(S25+S15)</f>
        <v>80285</v>
      </c>
      <c r="T26" s="200">
        <f>R26+S26</f>
        <v>90603</v>
      </c>
    </row>
    <row r="27" spans="1:20">
      <c r="A27" s="209" t="s">
        <v>948</v>
      </c>
      <c r="B27" s="209"/>
      <c r="C27" s="209"/>
      <c r="D27" s="210"/>
      <c r="E27" s="210"/>
      <c r="F27" s="210"/>
      <c r="G27" s="189"/>
      <c r="H27" s="209"/>
      <c r="I27" s="209"/>
      <c r="J27" s="209"/>
      <c r="K27" s="210"/>
      <c r="L27" s="210"/>
      <c r="M27" s="210"/>
      <c r="N27" s="189"/>
    </row>
    <row r="28" spans="1:20">
      <c r="A28" s="211" t="s">
        <v>7</v>
      </c>
      <c r="B28" s="211" t="s">
        <v>916</v>
      </c>
      <c r="C28" s="196" t="s">
        <v>707</v>
      </c>
      <c r="D28" s="197">
        <v>3</v>
      </c>
      <c r="E28" s="197">
        <v>46</v>
      </c>
      <c r="F28" s="110">
        <f>D28+E28</f>
        <v>49</v>
      </c>
      <c r="G28" s="189"/>
      <c r="H28" s="209" t="s">
        <v>947</v>
      </c>
      <c r="I28" s="209"/>
      <c r="J28" s="209"/>
      <c r="K28" s="210"/>
      <c r="L28" s="210"/>
      <c r="M28" s="210"/>
      <c r="N28" s="189"/>
      <c r="O28" s="209" t="s">
        <v>953</v>
      </c>
      <c r="P28" s="188"/>
      <c r="Q28" s="188"/>
    </row>
    <row r="29" spans="1:20">
      <c r="A29" s="211" t="s">
        <v>7</v>
      </c>
      <c r="B29" s="211" t="s">
        <v>916</v>
      </c>
      <c r="C29" s="196" t="s">
        <v>708</v>
      </c>
      <c r="D29" s="110">
        <v>398</v>
      </c>
      <c r="E29" s="110">
        <v>467</v>
      </c>
      <c r="F29" s="212">
        <f>D29+E29</f>
        <v>865</v>
      </c>
      <c r="G29" s="189"/>
      <c r="H29" s="211" t="s">
        <v>7</v>
      </c>
      <c r="I29" s="211" t="s">
        <v>916</v>
      </c>
      <c r="J29" s="196" t="s">
        <v>707</v>
      </c>
      <c r="K29" s="197">
        <v>6</v>
      </c>
      <c r="L29" s="110">
        <v>197</v>
      </c>
      <c r="M29" s="110">
        <f>K29+L29</f>
        <v>203</v>
      </c>
      <c r="N29" s="189"/>
      <c r="O29" s="188"/>
      <c r="P29" s="188"/>
      <c r="Q29" s="188"/>
    </row>
    <row r="30" spans="1:20">
      <c r="A30" s="209"/>
      <c r="B30" s="209"/>
      <c r="C30" s="213"/>
      <c r="D30" s="133"/>
      <c r="E30" s="133"/>
      <c r="F30" s="136"/>
      <c r="G30" s="189"/>
      <c r="H30" s="211" t="s">
        <v>7</v>
      </c>
      <c r="I30" s="211" t="s">
        <v>916</v>
      </c>
      <c r="J30" s="196" t="s">
        <v>708</v>
      </c>
      <c r="K30" s="110">
        <v>117</v>
      </c>
      <c r="L30" s="110">
        <v>624</v>
      </c>
      <c r="M30" s="212">
        <f>K30+L30</f>
        <v>741</v>
      </c>
      <c r="N30" s="189"/>
      <c r="O30" s="188"/>
      <c r="P30" s="188"/>
      <c r="Q30" s="188"/>
    </row>
    <row r="31" spans="1:20">
      <c r="A31" s="214" t="s">
        <v>954</v>
      </c>
      <c r="B31" s="188"/>
      <c r="C31" s="188"/>
      <c r="F31" s="136"/>
      <c r="G31" s="189"/>
      <c r="N31" s="189"/>
      <c r="O31" s="188"/>
      <c r="P31" s="188"/>
      <c r="Q31" s="188"/>
    </row>
    <row r="32" spans="1:20">
      <c r="A32" s="197" t="s">
        <v>7</v>
      </c>
      <c r="B32" s="203" t="s">
        <v>916</v>
      </c>
      <c r="C32" s="203" t="s">
        <v>875</v>
      </c>
      <c r="D32" s="110">
        <v>133</v>
      </c>
      <c r="E32" s="110">
        <v>1331</v>
      </c>
      <c r="F32" s="110">
        <f>D32+E32</f>
        <v>1464</v>
      </c>
      <c r="G32" s="189"/>
      <c r="H32" s="201" t="s">
        <v>1068</v>
      </c>
      <c r="N32" s="189"/>
      <c r="O32" s="188"/>
      <c r="P32" s="188"/>
      <c r="Q32" s="188"/>
    </row>
    <row r="33" spans="1:20">
      <c r="A33" s="197" t="s">
        <v>7</v>
      </c>
      <c r="B33" s="203" t="s">
        <v>916</v>
      </c>
      <c r="C33" s="203" t="s">
        <v>877</v>
      </c>
      <c r="D33" s="110">
        <v>7</v>
      </c>
      <c r="E33" s="110">
        <v>132</v>
      </c>
      <c r="F33" s="212">
        <f>D33+E33</f>
        <v>139</v>
      </c>
      <c r="G33" s="189"/>
      <c r="N33" s="189"/>
      <c r="O33" s="188"/>
      <c r="P33" s="188"/>
      <c r="Q33" s="188"/>
    </row>
    <row r="34" spans="1:20">
      <c r="A34" s="188"/>
      <c r="B34" s="188"/>
      <c r="C34" s="188"/>
    </row>
    <row r="35" spans="1:20">
      <c r="A35" s="188" t="s">
        <v>1079</v>
      </c>
      <c r="B35" s="188"/>
      <c r="C35" s="188"/>
      <c r="H35" s="188" t="s">
        <v>1080</v>
      </c>
      <c r="I35" s="188"/>
      <c r="J35" s="188"/>
      <c r="O35" s="188" t="s">
        <v>1081</v>
      </c>
      <c r="P35" s="188"/>
      <c r="Q35" s="188"/>
    </row>
    <row r="37" spans="1:20">
      <c r="A37" s="190" t="s">
        <v>1058</v>
      </c>
      <c r="B37" s="190" t="s">
        <v>22</v>
      </c>
      <c r="C37" s="190" t="s">
        <v>914</v>
      </c>
      <c r="D37" s="190" t="s">
        <v>1059</v>
      </c>
      <c r="E37" s="190" t="s">
        <v>1060</v>
      </c>
      <c r="F37" s="190" t="s">
        <v>881</v>
      </c>
      <c r="H37" s="190" t="s">
        <v>1058</v>
      </c>
      <c r="I37" s="190" t="s">
        <v>22</v>
      </c>
      <c r="J37" s="190" t="s">
        <v>914</v>
      </c>
      <c r="K37" s="190" t="s">
        <v>1059</v>
      </c>
      <c r="L37" s="190" t="s">
        <v>1060</v>
      </c>
      <c r="M37" s="190" t="s">
        <v>881</v>
      </c>
      <c r="O37" s="190" t="s">
        <v>1058</v>
      </c>
      <c r="P37" s="190" t="s">
        <v>22</v>
      </c>
      <c r="Q37" s="190" t="s">
        <v>914</v>
      </c>
      <c r="R37" s="190" t="s">
        <v>1059</v>
      </c>
      <c r="S37" s="190" t="s">
        <v>1060</v>
      </c>
      <c r="T37" s="190" t="s">
        <v>881</v>
      </c>
    </row>
    <row r="38" spans="1:20">
      <c r="A38" s="110" t="s">
        <v>7</v>
      </c>
      <c r="B38" s="110" t="s">
        <v>0</v>
      </c>
      <c r="C38" s="197" t="s">
        <v>9</v>
      </c>
      <c r="D38" s="197">
        <v>3391</v>
      </c>
      <c r="E38" s="197" t="s">
        <v>1066</v>
      </c>
      <c r="F38" s="110">
        <f t="shared" ref="F38:F52" si="3">SUM(D38:E38)</f>
        <v>3391</v>
      </c>
      <c r="H38" s="110" t="s">
        <v>7</v>
      </c>
      <c r="I38" s="110" t="s">
        <v>0</v>
      </c>
      <c r="J38" s="203" t="s">
        <v>9</v>
      </c>
      <c r="K38" s="110">
        <v>6374</v>
      </c>
      <c r="L38" s="197" t="s">
        <v>1066</v>
      </c>
      <c r="M38" s="110">
        <f t="shared" ref="M38:M44" si="4">SUM(K38:L38)</f>
        <v>6374</v>
      </c>
      <c r="O38" s="110" t="s">
        <v>7</v>
      </c>
      <c r="P38" s="110" t="s">
        <v>0</v>
      </c>
      <c r="Q38" s="203" t="s">
        <v>14</v>
      </c>
      <c r="R38" s="110">
        <v>3773</v>
      </c>
      <c r="S38" s="197" t="s">
        <v>1066</v>
      </c>
      <c r="T38" s="110">
        <f t="shared" ref="T38:T40" si="5">SUM(R38:S38)</f>
        <v>3773</v>
      </c>
    </row>
    <row r="39" spans="1:20">
      <c r="A39" s="110" t="s">
        <v>7</v>
      </c>
      <c r="B39" s="110" t="s">
        <v>1</v>
      </c>
      <c r="C39" s="197" t="s">
        <v>703</v>
      </c>
      <c r="D39" s="197">
        <v>762</v>
      </c>
      <c r="E39" s="197" t="s">
        <v>1066</v>
      </c>
      <c r="F39" s="110">
        <f t="shared" si="3"/>
        <v>762</v>
      </c>
      <c r="H39" s="110" t="s">
        <v>7</v>
      </c>
      <c r="I39" s="110" t="s">
        <v>1</v>
      </c>
      <c r="J39" s="203" t="s">
        <v>704</v>
      </c>
      <c r="K39" s="110">
        <v>579</v>
      </c>
      <c r="L39" s="197" t="s">
        <v>1066</v>
      </c>
      <c r="M39" s="110">
        <f t="shared" si="4"/>
        <v>579</v>
      </c>
      <c r="O39" s="110" t="s">
        <v>7</v>
      </c>
      <c r="P39" s="110" t="s">
        <v>1</v>
      </c>
      <c r="Q39" s="203" t="s">
        <v>704</v>
      </c>
      <c r="R39" s="110">
        <v>470</v>
      </c>
      <c r="S39" s="197" t="s">
        <v>1066</v>
      </c>
      <c r="T39" s="110">
        <f t="shared" si="5"/>
        <v>470</v>
      </c>
    </row>
    <row r="40" spans="1:20">
      <c r="A40" s="110" t="s">
        <v>7</v>
      </c>
      <c r="B40" s="110" t="s">
        <v>2</v>
      </c>
      <c r="C40" s="197" t="s">
        <v>12</v>
      </c>
      <c r="D40" s="197">
        <v>428</v>
      </c>
      <c r="E40" s="197" t="s">
        <v>1066</v>
      </c>
      <c r="F40" s="110">
        <f t="shared" si="3"/>
        <v>428</v>
      </c>
      <c r="H40" s="110" t="s">
        <v>7</v>
      </c>
      <c r="I40" s="110" t="s">
        <v>2</v>
      </c>
      <c r="J40" s="203" t="s">
        <v>12</v>
      </c>
      <c r="K40" s="110">
        <v>526</v>
      </c>
      <c r="L40" s="197" t="s">
        <v>1066</v>
      </c>
      <c r="M40" s="110">
        <f t="shared" si="4"/>
        <v>526</v>
      </c>
      <c r="O40" s="204" t="s">
        <v>7</v>
      </c>
      <c r="P40" s="204" t="s">
        <v>2</v>
      </c>
      <c r="Q40" s="205" t="s">
        <v>12</v>
      </c>
      <c r="R40" s="110">
        <v>291</v>
      </c>
      <c r="S40" s="197" t="s">
        <v>1066</v>
      </c>
      <c r="T40" s="110">
        <f t="shared" si="5"/>
        <v>291</v>
      </c>
    </row>
    <row r="41" spans="1:20">
      <c r="A41" s="110" t="s">
        <v>7</v>
      </c>
      <c r="B41" s="110" t="s">
        <v>3</v>
      </c>
      <c r="C41" s="197" t="s">
        <v>10</v>
      </c>
      <c r="D41" s="197">
        <v>456</v>
      </c>
      <c r="E41" s="197" t="s">
        <v>1066</v>
      </c>
      <c r="F41" s="110">
        <f t="shared" si="3"/>
        <v>456</v>
      </c>
      <c r="H41" s="110" t="s">
        <v>7</v>
      </c>
      <c r="I41" s="110" t="s">
        <v>3</v>
      </c>
      <c r="J41" s="203" t="s">
        <v>10</v>
      </c>
      <c r="K41" s="110">
        <v>613</v>
      </c>
      <c r="L41" s="197" t="s">
        <v>1066</v>
      </c>
      <c r="M41" s="110">
        <f t="shared" si="4"/>
        <v>613</v>
      </c>
      <c r="O41" s="204" t="s">
        <v>7</v>
      </c>
      <c r="P41" s="204" t="s">
        <v>2</v>
      </c>
      <c r="Q41" s="205" t="s">
        <v>704</v>
      </c>
      <c r="R41" s="110">
        <v>4</v>
      </c>
      <c r="S41" s="197" t="s">
        <v>1066</v>
      </c>
      <c r="T41" s="110">
        <f>SUM(R41:S41)</f>
        <v>4</v>
      </c>
    </row>
    <row r="42" spans="1:20">
      <c r="A42" s="204" t="s">
        <v>7</v>
      </c>
      <c r="B42" s="204" t="s">
        <v>916</v>
      </c>
      <c r="C42" s="205" t="s">
        <v>707</v>
      </c>
      <c r="D42" s="197">
        <v>376</v>
      </c>
      <c r="E42" s="197" t="s">
        <v>1066</v>
      </c>
      <c r="F42" s="110">
        <f t="shared" si="3"/>
        <v>376</v>
      </c>
      <c r="H42" s="204" t="s">
        <v>7</v>
      </c>
      <c r="I42" s="204" t="s">
        <v>916</v>
      </c>
      <c r="J42" s="205" t="s">
        <v>707</v>
      </c>
      <c r="K42" s="110">
        <v>315</v>
      </c>
      <c r="L42" s="197" t="s">
        <v>1066</v>
      </c>
      <c r="M42" s="110">
        <f t="shared" si="4"/>
        <v>315</v>
      </c>
      <c r="O42" s="110" t="s">
        <v>7</v>
      </c>
      <c r="P42" s="110" t="s">
        <v>3</v>
      </c>
      <c r="Q42" s="203" t="s">
        <v>15</v>
      </c>
      <c r="R42" s="110">
        <v>469</v>
      </c>
      <c r="S42" s="197" t="s">
        <v>1066</v>
      </c>
      <c r="T42" s="110">
        <f>SUM(R42:S42)</f>
        <v>469</v>
      </c>
    </row>
    <row r="43" spans="1:20">
      <c r="A43" s="204" t="s">
        <v>7</v>
      </c>
      <c r="B43" s="204" t="s">
        <v>916</v>
      </c>
      <c r="C43" s="205" t="s">
        <v>708</v>
      </c>
      <c r="D43" s="197">
        <v>1</v>
      </c>
      <c r="E43" s="197" t="s">
        <v>1066</v>
      </c>
      <c r="F43" s="110">
        <f t="shared" si="3"/>
        <v>1</v>
      </c>
      <c r="H43" s="204" t="s">
        <v>7</v>
      </c>
      <c r="I43" s="204" t="s">
        <v>916</v>
      </c>
      <c r="J43" s="205" t="s">
        <v>708</v>
      </c>
      <c r="K43" s="110">
        <v>118</v>
      </c>
      <c r="L43" s="197" t="s">
        <v>1066</v>
      </c>
      <c r="M43" s="110">
        <f t="shared" si="4"/>
        <v>118</v>
      </c>
      <c r="O43" s="110" t="s">
        <v>7</v>
      </c>
      <c r="P43" s="110" t="s">
        <v>916</v>
      </c>
      <c r="Q43" s="203" t="s">
        <v>708</v>
      </c>
      <c r="R43" s="110">
        <v>368</v>
      </c>
      <c r="S43" s="197" t="s">
        <v>1066</v>
      </c>
      <c r="T43" s="110">
        <f>SUM(R43:S43)</f>
        <v>368</v>
      </c>
    </row>
    <row r="44" spans="1:20">
      <c r="A44" s="110" t="s">
        <v>7</v>
      </c>
      <c r="B44" s="110" t="s">
        <v>4</v>
      </c>
      <c r="C44" s="197" t="s">
        <v>12</v>
      </c>
      <c r="D44" s="197">
        <v>76</v>
      </c>
      <c r="E44" s="197" t="s">
        <v>1066</v>
      </c>
      <c r="F44" s="110">
        <f t="shared" si="3"/>
        <v>76</v>
      </c>
      <c r="H44" s="110" t="s">
        <v>7</v>
      </c>
      <c r="I44" s="110" t="s">
        <v>4</v>
      </c>
      <c r="J44" s="195" t="s">
        <v>12</v>
      </c>
      <c r="K44" s="110">
        <v>73</v>
      </c>
      <c r="L44" s="197" t="s">
        <v>1066</v>
      </c>
      <c r="M44" s="110">
        <f t="shared" si="4"/>
        <v>73</v>
      </c>
      <c r="O44" s="204" t="s">
        <v>7</v>
      </c>
      <c r="P44" s="204" t="s">
        <v>4</v>
      </c>
      <c r="Q44" s="205" t="s">
        <v>12</v>
      </c>
      <c r="R44" s="110">
        <v>61</v>
      </c>
      <c r="S44" s="197" t="s">
        <v>1066</v>
      </c>
      <c r="T44" s="110">
        <f>SUM(R44:S44)</f>
        <v>61</v>
      </c>
    </row>
    <row r="45" spans="1:20">
      <c r="A45" s="111" t="s">
        <v>885</v>
      </c>
      <c r="B45" s="110"/>
      <c r="C45" s="110"/>
      <c r="D45" s="111">
        <f>SUM(D38:D44)</f>
        <v>5490</v>
      </c>
      <c r="E45" s="111">
        <v>0</v>
      </c>
      <c r="F45" s="111">
        <f t="shared" si="3"/>
        <v>5490</v>
      </c>
      <c r="H45" s="111" t="s">
        <v>885</v>
      </c>
      <c r="I45" s="110"/>
      <c r="J45" s="110"/>
      <c r="K45" s="111">
        <f>SUM(K38:K44)</f>
        <v>8598</v>
      </c>
      <c r="L45" s="111">
        <v>0</v>
      </c>
      <c r="M45" s="111">
        <f>SUM(M38:M44)</f>
        <v>8598</v>
      </c>
      <c r="O45" s="204" t="s">
        <v>7</v>
      </c>
      <c r="P45" s="204" t="s">
        <v>4</v>
      </c>
      <c r="Q45" s="205" t="s">
        <v>704</v>
      </c>
      <c r="R45" s="110">
        <v>2</v>
      </c>
      <c r="S45" s="197" t="s">
        <v>1066</v>
      </c>
      <c r="T45" s="110">
        <f>SUM(R45:S45)</f>
        <v>2</v>
      </c>
    </row>
    <row r="46" spans="1:20">
      <c r="A46" s="110" t="s">
        <v>723</v>
      </c>
      <c r="B46" s="110" t="s">
        <v>0</v>
      </c>
      <c r="C46" s="197" t="s">
        <v>703</v>
      </c>
      <c r="D46" s="197">
        <v>296</v>
      </c>
      <c r="E46" s="197" t="s">
        <v>1066</v>
      </c>
      <c r="F46" s="110">
        <f t="shared" si="3"/>
        <v>296</v>
      </c>
      <c r="H46" s="110" t="s">
        <v>723</v>
      </c>
      <c r="I46" s="110" t="s">
        <v>0</v>
      </c>
      <c r="J46" s="197" t="s">
        <v>704</v>
      </c>
      <c r="K46" s="197">
        <v>283</v>
      </c>
      <c r="L46" s="197" t="s">
        <v>1066</v>
      </c>
      <c r="M46" s="110">
        <f t="shared" ref="M46:M53" si="6">SUM(K46:L46)</f>
        <v>283</v>
      </c>
      <c r="O46" s="111" t="s">
        <v>885</v>
      </c>
      <c r="P46" s="110"/>
      <c r="Q46" s="110"/>
      <c r="R46" s="111">
        <f>SUM(R38:R45)</f>
        <v>5438</v>
      </c>
      <c r="S46" s="111">
        <v>0</v>
      </c>
      <c r="T46" s="111">
        <f>SUM(T38:T45)</f>
        <v>5438</v>
      </c>
    </row>
    <row r="47" spans="1:20">
      <c r="A47" s="110" t="s">
        <v>723</v>
      </c>
      <c r="B47" s="110" t="s">
        <v>1</v>
      </c>
      <c r="C47" s="197">
        <v>0</v>
      </c>
      <c r="D47" s="197">
        <v>271</v>
      </c>
      <c r="E47" s="197" t="s">
        <v>1066</v>
      </c>
      <c r="F47" s="110">
        <f t="shared" si="3"/>
        <v>271</v>
      </c>
      <c r="H47" s="204" t="s">
        <v>723</v>
      </c>
      <c r="I47" s="204" t="s">
        <v>1</v>
      </c>
      <c r="J47" s="205">
        <v>0</v>
      </c>
      <c r="K47" s="197">
        <v>100</v>
      </c>
      <c r="L47" s="197" t="s">
        <v>1066</v>
      </c>
      <c r="M47" s="110">
        <f t="shared" si="6"/>
        <v>100</v>
      </c>
      <c r="O47" s="110" t="s">
        <v>723</v>
      </c>
      <c r="P47" s="110" t="s">
        <v>0</v>
      </c>
      <c r="Q47" s="197" t="s">
        <v>704</v>
      </c>
      <c r="R47" s="69">
        <v>96</v>
      </c>
      <c r="S47" s="197" t="s">
        <v>1066</v>
      </c>
      <c r="T47" s="110">
        <f>SUM(R47:S47)</f>
        <v>96</v>
      </c>
    </row>
    <row r="48" spans="1:20">
      <c r="A48" s="110" t="s">
        <v>723</v>
      </c>
      <c r="B48" s="110" t="s">
        <v>2</v>
      </c>
      <c r="C48" s="197" t="s">
        <v>735</v>
      </c>
      <c r="D48" s="197">
        <v>32</v>
      </c>
      <c r="E48" s="197" t="s">
        <v>1066</v>
      </c>
      <c r="F48" s="110">
        <f t="shared" si="3"/>
        <v>32</v>
      </c>
      <c r="H48" s="204" t="s">
        <v>723</v>
      </c>
      <c r="I48" s="204" t="s">
        <v>1</v>
      </c>
      <c r="J48" s="205" t="s">
        <v>708</v>
      </c>
      <c r="K48" s="197">
        <v>24</v>
      </c>
      <c r="L48" s="197" t="s">
        <v>1066</v>
      </c>
      <c r="M48" s="110">
        <f t="shared" si="6"/>
        <v>24</v>
      </c>
      <c r="O48" s="204" t="s">
        <v>723</v>
      </c>
      <c r="P48" s="204" t="s">
        <v>1</v>
      </c>
      <c r="Q48" s="205" t="s">
        <v>915</v>
      </c>
      <c r="R48" s="197">
        <v>1</v>
      </c>
      <c r="S48" s="197" t="s">
        <v>1066</v>
      </c>
      <c r="T48" s="110">
        <f>SUM(R48:S48)</f>
        <v>1</v>
      </c>
    </row>
    <row r="49" spans="1:20">
      <c r="A49" s="110" t="s">
        <v>723</v>
      </c>
      <c r="B49" s="110" t="s">
        <v>3</v>
      </c>
      <c r="C49" s="197">
        <v>0</v>
      </c>
      <c r="D49" s="197">
        <v>69</v>
      </c>
      <c r="E49" s="197" t="s">
        <v>1066</v>
      </c>
      <c r="F49" s="110">
        <f t="shared" si="3"/>
        <v>69</v>
      </c>
      <c r="H49" s="110" t="s">
        <v>723</v>
      </c>
      <c r="I49" s="110" t="s">
        <v>2</v>
      </c>
      <c r="J49" s="197" t="s">
        <v>735</v>
      </c>
      <c r="K49" s="197">
        <v>26</v>
      </c>
      <c r="L49" s="197" t="s">
        <v>1066</v>
      </c>
      <c r="M49" s="110">
        <f t="shared" si="6"/>
        <v>26</v>
      </c>
      <c r="O49" s="204" t="s">
        <v>723</v>
      </c>
      <c r="P49" s="204" t="s">
        <v>1</v>
      </c>
      <c r="Q49" s="205" t="s">
        <v>708</v>
      </c>
      <c r="R49" s="110">
        <v>100</v>
      </c>
      <c r="S49" s="197" t="s">
        <v>1066</v>
      </c>
      <c r="T49" s="110">
        <f>SUM(R49:S49)</f>
        <v>100</v>
      </c>
    </row>
    <row r="50" spans="1:20">
      <c r="A50" s="110" t="s">
        <v>723</v>
      </c>
      <c r="B50" s="110" t="s">
        <v>916</v>
      </c>
      <c r="C50" s="197" t="s">
        <v>737</v>
      </c>
      <c r="D50" s="197">
        <v>42</v>
      </c>
      <c r="E50" s="197" t="s">
        <v>1066</v>
      </c>
      <c r="F50" s="110">
        <f t="shared" si="3"/>
        <v>42</v>
      </c>
      <c r="H50" s="204" t="s">
        <v>723</v>
      </c>
      <c r="I50" s="204" t="s">
        <v>3</v>
      </c>
      <c r="J50" s="205">
        <v>0</v>
      </c>
      <c r="K50" s="197">
        <v>43</v>
      </c>
      <c r="L50" s="197" t="s">
        <v>1066</v>
      </c>
      <c r="M50" s="110">
        <f t="shared" si="6"/>
        <v>43</v>
      </c>
      <c r="O50" s="110" t="s">
        <v>723</v>
      </c>
      <c r="P50" s="110" t="s">
        <v>2</v>
      </c>
      <c r="Q50" s="197" t="s">
        <v>736</v>
      </c>
      <c r="R50" s="110">
        <v>12</v>
      </c>
      <c r="S50" s="197" t="s">
        <v>1066</v>
      </c>
      <c r="T50" s="110">
        <f>SUM(R50:S50)</f>
        <v>12</v>
      </c>
    </row>
    <row r="51" spans="1:20">
      <c r="A51" s="110" t="s">
        <v>723</v>
      </c>
      <c r="B51" s="110" t="s">
        <v>4</v>
      </c>
      <c r="C51" s="197" t="s">
        <v>739</v>
      </c>
      <c r="D51" s="197">
        <v>5</v>
      </c>
      <c r="E51" s="197" t="s">
        <v>1066</v>
      </c>
      <c r="F51" s="110">
        <f t="shared" si="3"/>
        <v>5</v>
      </c>
      <c r="H51" s="204" t="s">
        <v>723</v>
      </c>
      <c r="I51" s="204" t="s">
        <v>3</v>
      </c>
      <c r="J51" s="205" t="s">
        <v>708</v>
      </c>
      <c r="K51" s="197">
        <v>6</v>
      </c>
      <c r="L51" s="197" t="s">
        <v>1066</v>
      </c>
      <c r="M51" s="110">
        <f t="shared" si="6"/>
        <v>6</v>
      </c>
      <c r="O51" s="204" t="s">
        <v>723</v>
      </c>
      <c r="P51" s="204" t="s">
        <v>3</v>
      </c>
      <c r="Q51" s="205" t="s">
        <v>915</v>
      </c>
      <c r="R51" s="197">
        <v>0</v>
      </c>
      <c r="S51" s="197" t="s">
        <v>1066</v>
      </c>
      <c r="T51" s="110">
        <v>0</v>
      </c>
    </row>
    <row r="52" spans="1:20">
      <c r="A52" s="111" t="s">
        <v>885</v>
      </c>
      <c r="B52" s="110"/>
      <c r="C52" s="110"/>
      <c r="D52" s="111">
        <f>SUM(D46:D51)</f>
        <v>715</v>
      </c>
      <c r="E52" s="111">
        <v>0</v>
      </c>
      <c r="F52" s="111">
        <f t="shared" si="3"/>
        <v>715</v>
      </c>
      <c r="H52" s="110" t="s">
        <v>723</v>
      </c>
      <c r="I52" s="110" t="s">
        <v>916</v>
      </c>
      <c r="J52" s="197" t="s">
        <v>737</v>
      </c>
      <c r="K52" s="197">
        <v>54</v>
      </c>
      <c r="L52" s="197" t="s">
        <v>1066</v>
      </c>
      <c r="M52" s="110">
        <f t="shared" si="6"/>
        <v>54</v>
      </c>
      <c r="O52" s="204" t="s">
        <v>723</v>
      </c>
      <c r="P52" s="204" t="s">
        <v>3</v>
      </c>
      <c r="Q52" s="205" t="s">
        <v>708</v>
      </c>
      <c r="R52" s="69">
        <v>22</v>
      </c>
      <c r="S52" s="197" t="s">
        <v>1066</v>
      </c>
      <c r="T52" s="110">
        <f>SUM(R52:S52)</f>
        <v>22</v>
      </c>
    </row>
    <row r="53" spans="1:20">
      <c r="A53" s="111" t="s">
        <v>886</v>
      </c>
      <c r="B53" s="110"/>
      <c r="C53" s="110"/>
      <c r="D53" s="111">
        <f>SUM(D52+D45)</f>
        <v>6205</v>
      </c>
      <c r="E53" s="111">
        <f>SUM(E52+E45)</f>
        <v>0</v>
      </c>
      <c r="F53" s="111">
        <f>SUM(F52+F45)</f>
        <v>6205</v>
      </c>
      <c r="H53" s="110" t="s">
        <v>723</v>
      </c>
      <c r="I53" s="110" t="s">
        <v>4</v>
      </c>
      <c r="J53" s="197" t="s">
        <v>739</v>
      </c>
      <c r="K53" s="197">
        <v>8</v>
      </c>
      <c r="L53" s="197" t="s">
        <v>1066</v>
      </c>
      <c r="M53" s="110">
        <f t="shared" si="6"/>
        <v>8</v>
      </c>
      <c r="O53" s="110" t="s">
        <v>723</v>
      </c>
      <c r="P53" s="110" t="s">
        <v>916</v>
      </c>
      <c r="Q53" s="197" t="s">
        <v>738</v>
      </c>
      <c r="R53" s="69">
        <v>20</v>
      </c>
      <c r="S53" s="197" t="s">
        <v>1066</v>
      </c>
      <c r="T53" s="110">
        <f>SUM(R53:S53)</f>
        <v>20</v>
      </c>
    </row>
    <row r="54" spans="1:20">
      <c r="H54" s="111" t="s">
        <v>885</v>
      </c>
      <c r="I54" s="110"/>
      <c r="J54" s="110"/>
      <c r="K54" s="111">
        <f>SUM(K46:K53)</f>
        <v>544</v>
      </c>
      <c r="L54" s="111">
        <v>0</v>
      </c>
      <c r="M54" s="111">
        <f>SUM(M46:M53)</f>
        <v>544</v>
      </c>
      <c r="O54" s="110" t="s">
        <v>723</v>
      </c>
      <c r="P54" s="110" t="s">
        <v>4</v>
      </c>
      <c r="Q54" s="197" t="s">
        <v>740</v>
      </c>
      <c r="R54" s="69">
        <v>3</v>
      </c>
      <c r="S54" s="197" t="s">
        <v>1066</v>
      </c>
      <c r="T54" s="110">
        <f>SUM(R54:S54)</f>
        <v>3</v>
      </c>
    </row>
    <row r="55" spans="1:20">
      <c r="A55" s="209" t="s">
        <v>950</v>
      </c>
      <c r="B55" s="209"/>
      <c r="C55" s="209"/>
      <c r="D55" s="210"/>
      <c r="E55" s="210"/>
      <c r="F55" s="210"/>
      <c r="H55" s="111" t="s">
        <v>886</v>
      </c>
      <c r="I55" s="110"/>
      <c r="J55" s="110"/>
      <c r="K55" s="111">
        <f>SUM(K54+K45)</f>
        <v>9142</v>
      </c>
      <c r="L55" s="111">
        <f>SUM(L54+L45)</f>
        <v>0</v>
      </c>
      <c r="M55" s="111">
        <f>SUM(M54+M45)</f>
        <v>9142</v>
      </c>
      <c r="O55" s="111" t="s">
        <v>885</v>
      </c>
      <c r="P55" s="110"/>
      <c r="Q55" s="110"/>
      <c r="R55" s="111">
        <f>SUM(R47:R54)</f>
        <v>254</v>
      </c>
      <c r="S55" s="111">
        <v>0</v>
      </c>
      <c r="T55" s="111">
        <f>SUM(T47:T54)</f>
        <v>254</v>
      </c>
    </row>
    <row r="56" spans="1:20">
      <c r="A56" s="209"/>
      <c r="B56" s="209"/>
      <c r="C56" s="209"/>
      <c r="D56" s="210"/>
      <c r="E56" s="210"/>
      <c r="F56" s="210"/>
      <c r="O56" s="111" t="s">
        <v>886</v>
      </c>
      <c r="P56" s="110"/>
      <c r="Q56" s="110"/>
      <c r="R56" s="111">
        <f>SUM(R55+R46)</f>
        <v>5692</v>
      </c>
      <c r="S56" s="111">
        <f>SUM(S55+S46)</f>
        <v>0</v>
      </c>
      <c r="T56" s="111">
        <f>SUM(T55+T46)</f>
        <v>5692</v>
      </c>
    </row>
    <row r="57" spans="1:20">
      <c r="A57" s="209" t="s">
        <v>948</v>
      </c>
      <c r="B57" s="209"/>
      <c r="C57" s="209"/>
      <c r="D57" s="210"/>
      <c r="E57" s="210"/>
      <c r="F57" s="210"/>
      <c r="H57" s="209" t="s">
        <v>951</v>
      </c>
      <c r="I57" s="209"/>
      <c r="J57" s="209"/>
      <c r="K57" s="210"/>
      <c r="L57" s="210"/>
      <c r="M57" s="210"/>
    </row>
    <row r="58" spans="1:20">
      <c r="A58" s="211" t="s">
        <v>7</v>
      </c>
      <c r="B58" s="211" t="s">
        <v>916</v>
      </c>
      <c r="C58" s="196" t="s">
        <v>707</v>
      </c>
      <c r="D58" s="197">
        <v>0</v>
      </c>
      <c r="E58" s="197" t="s">
        <v>1066</v>
      </c>
      <c r="F58" s="110">
        <f>SUM(D58:E58)</f>
        <v>0</v>
      </c>
      <c r="H58" s="209"/>
      <c r="I58" s="209"/>
      <c r="J58" s="209"/>
      <c r="K58" s="210"/>
      <c r="L58" s="210"/>
      <c r="M58" s="210"/>
      <c r="O58" s="209" t="s">
        <v>953</v>
      </c>
    </row>
    <row r="59" spans="1:20">
      <c r="A59" s="211" t="s">
        <v>7</v>
      </c>
      <c r="B59" s="211" t="s">
        <v>916</v>
      </c>
      <c r="C59" s="196" t="s">
        <v>708</v>
      </c>
      <c r="D59" s="110">
        <v>1</v>
      </c>
      <c r="E59" s="110" t="s">
        <v>1066</v>
      </c>
      <c r="F59" s="110">
        <f>SUM(D59:E59)</f>
        <v>1</v>
      </c>
      <c r="H59" s="209" t="s">
        <v>947</v>
      </c>
      <c r="I59" s="209"/>
      <c r="J59" s="209"/>
      <c r="K59" s="210"/>
      <c r="L59" s="210"/>
      <c r="M59" s="210"/>
    </row>
    <row r="60" spans="1:20">
      <c r="A60" s="209"/>
      <c r="B60" s="209"/>
      <c r="C60" s="213"/>
      <c r="D60" s="133"/>
      <c r="E60" s="133"/>
      <c r="F60" s="136"/>
      <c r="H60" s="211" t="s">
        <v>7</v>
      </c>
      <c r="I60" s="211" t="s">
        <v>916</v>
      </c>
      <c r="J60" s="196" t="s">
        <v>707</v>
      </c>
      <c r="K60" s="197">
        <v>1</v>
      </c>
      <c r="L60" s="197" t="s">
        <v>1066</v>
      </c>
      <c r="M60" s="110">
        <f>SUM(K60:L60)</f>
        <v>1</v>
      </c>
      <c r="N60" s="47"/>
      <c r="O60" s="52"/>
      <c r="P60" s="47"/>
      <c r="Q60" s="47"/>
      <c r="R60" s="47"/>
      <c r="S60" s="47"/>
    </row>
    <row r="61" spans="1:20">
      <c r="A61" s="214" t="s">
        <v>954</v>
      </c>
      <c r="B61" s="188"/>
      <c r="C61" s="188"/>
      <c r="F61" s="136"/>
      <c r="H61" s="211" t="s">
        <v>7</v>
      </c>
      <c r="I61" s="211" t="s">
        <v>916</v>
      </c>
      <c r="J61" s="196" t="s">
        <v>708</v>
      </c>
      <c r="K61" s="110">
        <v>118</v>
      </c>
      <c r="L61" s="110" t="s">
        <v>1066</v>
      </c>
      <c r="M61" s="110">
        <f>SUM(K61:L61)</f>
        <v>118</v>
      </c>
      <c r="N61" s="47"/>
      <c r="O61" s="47"/>
      <c r="P61" s="47"/>
      <c r="Q61" s="47"/>
      <c r="R61" s="47"/>
      <c r="S61" s="47"/>
    </row>
    <row r="62" spans="1:20">
      <c r="A62" s="197" t="s">
        <v>7</v>
      </c>
      <c r="B62" s="203" t="s">
        <v>916</v>
      </c>
      <c r="C62" s="203" t="s">
        <v>875</v>
      </c>
      <c r="D62" s="110">
        <v>26</v>
      </c>
      <c r="E62" s="197" t="s">
        <v>1066</v>
      </c>
      <c r="F62" s="110">
        <f>SUM(D62:E62)</f>
        <v>26</v>
      </c>
      <c r="N62" s="47"/>
      <c r="O62" s="47"/>
      <c r="P62" s="47"/>
      <c r="Q62" s="47"/>
      <c r="R62" s="47"/>
      <c r="S62" s="47"/>
    </row>
    <row r="63" spans="1:20">
      <c r="A63" s="197" t="s">
        <v>7</v>
      </c>
      <c r="B63" s="203" t="s">
        <v>916</v>
      </c>
      <c r="C63" s="203" t="s">
        <v>877</v>
      </c>
      <c r="D63" s="110">
        <v>6</v>
      </c>
      <c r="E63" s="110" t="s">
        <v>1066</v>
      </c>
      <c r="F63" s="110">
        <f>SUM(D63:E63)</f>
        <v>6</v>
      </c>
      <c r="H63" s="201" t="s">
        <v>1082</v>
      </c>
      <c r="N63" s="47"/>
      <c r="O63" s="47"/>
      <c r="P63" s="47"/>
      <c r="Q63" s="47"/>
      <c r="R63" s="47"/>
      <c r="S63" s="47"/>
    </row>
    <row r="64" spans="1:20">
      <c r="A64" s="47"/>
      <c r="B64" s="47"/>
      <c r="C64" s="47"/>
      <c r="D64" s="47"/>
      <c r="E64" s="47"/>
      <c r="N64" s="47"/>
      <c r="O64" s="47"/>
      <c r="P64" s="47"/>
      <c r="Q64" s="47"/>
      <c r="R64" s="47"/>
      <c r="S64" s="47"/>
    </row>
    <row r="65" spans="1:17">
      <c r="A65" s="201" t="s">
        <v>980</v>
      </c>
      <c r="B65" s="190" t="s">
        <v>1058</v>
      </c>
      <c r="C65" s="191" t="s">
        <v>22</v>
      </c>
      <c r="D65" s="191" t="s">
        <v>1059</v>
      </c>
      <c r="E65" s="191" t="s">
        <v>1060</v>
      </c>
      <c r="F65" s="191" t="s">
        <v>881</v>
      </c>
      <c r="H65" s="278" t="s">
        <v>980</v>
      </c>
      <c r="I65" s="278" t="s">
        <v>1058</v>
      </c>
      <c r="J65" s="278" t="s">
        <v>22</v>
      </c>
      <c r="K65" s="278" t="s">
        <v>1059</v>
      </c>
      <c r="L65" s="278" t="s">
        <v>1060</v>
      </c>
      <c r="M65" s="278" t="s">
        <v>881</v>
      </c>
      <c r="O65" s="278" t="s">
        <v>1059</v>
      </c>
      <c r="P65" s="278" t="s">
        <v>1060</v>
      </c>
      <c r="Q65" s="278" t="s">
        <v>881</v>
      </c>
    </row>
    <row r="66" spans="1:17">
      <c r="B66" s="192" t="s">
        <v>7</v>
      </c>
      <c r="C66" s="193" t="s">
        <v>0</v>
      </c>
      <c r="D66" s="202">
        <f>D7+K7+R7</f>
        <v>44849</v>
      </c>
      <c r="E66" s="202">
        <f t="shared" ref="E66:F67" si="7">E7+L7+S7</f>
        <v>64760</v>
      </c>
      <c r="F66" s="202">
        <f t="shared" si="7"/>
        <v>109609</v>
      </c>
      <c r="H66" s="278"/>
      <c r="I66" s="278" t="s">
        <v>7</v>
      </c>
      <c r="J66" s="278" t="s">
        <v>0</v>
      </c>
      <c r="K66" s="278">
        <v>44849</v>
      </c>
      <c r="L66" s="278">
        <v>64760</v>
      </c>
      <c r="M66" s="278">
        <v>109609</v>
      </c>
      <c r="O66" s="280">
        <f>K66/K80</f>
        <v>0.53826120352367923</v>
      </c>
      <c r="P66" s="280">
        <f>L66/L80</f>
        <v>0.17888168562013332</v>
      </c>
      <c r="Q66" s="280">
        <f>M66/M80</f>
        <v>0.24611933562217497</v>
      </c>
    </row>
    <row r="67" spans="1:17">
      <c r="B67" s="192" t="s">
        <v>7</v>
      </c>
      <c r="C67" s="193" t="s">
        <v>1</v>
      </c>
      <c r="D67" s="202">
        <f t="shared" ref="D67" si="8">D8+K8+R8</f>
        <v>12269</v>
      </c>
      <c r="E67" s="202">
        <f t="shared" si="7"/>
        <v>73698</v>
      </c>
      <c r="F67" s="202">
        <f t="shared" si="7"/>
        <v>85967</v>
      </c>
      <c r="H67" s="278"/>
      <c r="I67" s="278" t="s">
        <v>7</v>
      </c>
      <c r="J67" s="278" t="s">
        <v>1</v>
      </c>
      <c r="K67" s="278">
        <v>12269</v>
      </c>
      <c r="L67" s="278">
        <v>73698</v>
      </c>
      <c r="M67" s="278">
        <v>85967</v>
      </c>
      <c r="O67" s="280">
        <f>K67/K80</f>
        <v>0.14724802573149948</v>
      </c>
      <c r="P67" s="280">
        <f>L67/L80</f>
        <v>0.20357045192761866</v>
      </c>
      <c r="Q67" s="280">
        <f>M67/M80</f>
        <v>0.19303287983132331</v>
      </c>
    </row>
    <row r="68" spans="1:17">
      <c r="B68" s="192" t="s">
        <v>7</v>
      </c>
      <c r="C68" s="193" t="s">
        <v>2</v>
      </c>
      <c r="D68" s="202">
        <f>D9+K9+R9+R10</f>
        <v>4924</v>
      </c>
      <c r="E68" s="202">
        <f t="shared" ref="E68:F68" si="9">E9+L9+S9+S10</f>
        <v>11528</v>
      </c>
      <c r="F68" s="202">
        <f t="shared" si="9"/>
        <v>16452</v>
      </c>
      <c r="H68" s="278"/>
      <c r="I68" s="278" t="s">
        <v>7</v>
      </c>
      <c r="J68" s="278" t="s">
        <v>2</v>
      </c>
      <c r="K68" s="278">
        <v>4924</v>
      </c>
      <c r="L68" s="278">
        <v>11528</v>
      </c>
      <c r="M68" s="278">
        <v>16452</v>
      </c>
      <c r="O68" s="280">
        <f>K68/K80</f>
        <v>5.9096037061040302E-2</v>
      </c>
      <c r="P68" s="280">
        <f>L68/L80</f>
        <v>3.1842928842323918E-2</v>
      </c>
      <c r="Q68" s="280">
        <f>M68/M80</f>
        <v>3.6941814172705E-2</v>
      </c>
    </row>
    <row r="69" spans="1:17">
      <c r="B69" s="192" t="s">
        <v>7</v>
      </c>
      <c r="C69" s="193" t="s">
        <v>3</v>
      </c>
      <c r="D69" s="202">
        <f>D10+K10+R11</f>
        <v>6678</v>
      </c>
      <c r="E69" s="202">
        <f t="shared" ref="E69:F69" si="10">E10+L10+S11</f>
        <v>67255</v>
      </c>
      <c r="F69" s="202">
        <f t="shared" si="10"/>
        <v>73933</v>
      </c>
      <c r="H69" s="278"/>
      <c r="I69" s="278" t="s">
        <v>7</v>
      </c>
      <c r="J69" s="278" t="s">
        <v>3</v>
      </c>
      <c r="K69" s="278">
        <v>6678</v>
      </c>
      <c r="L69" s="278">
        <v>67255</v>
      </c>
      <c r="M69" s="278">
        <v>73933</v>
      </c>
      <c r="O69" s="280">
        <f>K69/K80</f>
        <v>8.0146899978397065E-2</v>
      </c>
      <c r="P69" s="280">
        <f>L69/L80</f>
        <v>0.1857734367878639</v>
      </c>
      <c r="Q69" s="280">
        <f>M69/M80</f>
        <v>0.16601137534832233</v>
      </c>
    </row>
    <row r="70" spans="1:17">
      <c r="B70" s="206" t="s">
        <v>7</v>
      </c>
      <c r="C70" s="207" t="s">
        <v>916</v>
      </c>
      <c r="D70" s="202">
        <f>D11+K11+D12+K12+R12</f>
        <v>4619</v>
      </c>
      <c r="E70" s="202">
        <f t="shared" ref="E70:F70" si="11">E11+L11+E12+L12+S12</f>
        <v>26728</v>
      </c>
      <c r="F70" s="202">
        <f t="shared" si="11"/>
        <v>31347</v>
      </c>
      <c r="H70" s="278"/>
      <c r="I70" s="278" t="s">
        <v>7</v>
      </c>
      <c r="J70" s="278" t="s">
        <v>916</v>
      </c>
      <c r="K70" s="278">
        <v>4619</v>
      </c>
      <c r="L70" s="278">
        <v>26728</v>
      </c>
      <c r="M70" s="278">
        <v>31347</v>
      </c>
      <c r="O70" s="280">
        <f>K70/K80</f>
        <v>5.5435539233335732E-2</v>
      </c>
      <c r="P70" s="280">
        <f>L70/L80</f>
        <v>7.3828747579600423E-2</v>
      </c>
      <c r="Q70" s="280">
        <f>M70/M80</f>
        <v>7.0387493853135405E-2</v>
      </c>
    </row>
    <row r="71" spans="1:17">
      <c r="B71" s="192" t="s">
        <v>7</v>
      </c>
      <c r="C71" s="193" t="s">
        <v>4</v>
      </c>
      <c r="D71" s="202">
        <f>D13+K13+R13+R14</f>
        <v>724</v>
      </c>
      <c r="E71" s="202">
        <f t="shared" ref="E71:F71" si="12">E13+L13+S13+S14</f>
        <v>32868</v>
      </c>
      <c r="F71" s="202">
        <f t="shared" si="12"/>
        <v>33592</v>
      </c>
      <c r="H71" s="278"/>
      <c r="I71" s="278" t="s">
        <v>7</v>
      </c>
      <c r="J71" s="278" t="s">
        <v>4</v>
      </c>
      <c r="K71" s="278">
        <v>724</v>
      </c>
      <c r="L71" s="278">
        <v>32868</v>
      </c>
      <c r="M71" s="278">
        <v>33592</v>
      </c>
      <c r="O71" s="280">
        <f>K71/K80</f>
        <v>8.6891817287151046E-3</v>
      </c>
      <c r="P71" s="280">
        <f>L71/L80</f>
        <v>9.0788808569526577E-2</v>
      </c>
      <c r="Q71" s="280">
        <f>M71/M80</f>
        <v>7.5428484177577582E-2</v>
      </c>
    </row>
    <row r="72" spans="1:17">
      <c r="B72" s="199" t="s">
        <v>885</v>
      </c>
      <c r="C72" s="193"/>
      <c r="D72" s="202">
        <f>SUM(D66:D71)</f>
        <v>74063</v>
      </c>
      <c r="E72" s="202">
        <f>SUM(E66:E71)</f>
        <v>276837</v>
      </c>
      <c r="F72" s="202">
        <f>SUM(F66:F71)</f>
        <v>350900</v>
      </c>
      <c r="H72" s="278"/>
      <c r="I72" s="278" t="s">
        <v>885</v>
      </c>
      <c r="J72" s="278"/>
      <c r="K72" s="278">
        <v>74063</v>
      </c>
      <c r="L72" s="278">
        <v>276837</v>
      </c>
      <c r="M72" s="278">
        <v>350900</v>
      </c>
      <c r="O72" s="280">
        <f>K72/K80</f>
        <v>0.88887688725666691</v>
      </c>
      <c r="P72" s="280">
        <f>L72/L80</f>
        <v>0.76468605932706679</v>
      </c>
      <c r="Q72" s="280">
        <f>M72/M80</f>
        <v>0.78792138300523862</v>
      </c>
    </row>
    <row r="73" spans="1:17">
      <c r="B73" s="192" t="s">
        <v>723</v>
      </c>
      <c r="C73" s="193" t="s">
        <v>0</v>
      </c>
      <c r="D73" s="202">
        <f>D15+K15+R16</f>
        <v>3986</v>
      </c>
      <c r="E73" s="202">
        <f t="shared" ref="E73:F73" si="13">E15+L15+S16</f>
        <v>16884</v>
      </c>
      <c r="F73" s="202">
        <f t="shared" si="13"/>
        <v>20870</v>
      </c>
      <c r="H73" s="278"/>
      <c r="I73" s="278" t="s">
        <v>723</v>
      </c>
      <c r="J73" s="278" t="s">
        <v>0</v>
      </c>
      <c r="K73" s="278">
        <v>3986</v>
      </c>
      <c r="L73" s="278">
        <v>16884</v>
      </c>
      <c r="M73" s="278">
        <v>20870</v>
      </c>
      <c r="O73" s="280">
        <f>K73/K80</f>
        <v>4.7838506036821007E-2</v>
      </c>
      <c r="P73" s="280">
        <f>L73/L80</f>
        <v>4.6637405497380033E-2</v>
      </c>
      <c r="Q73" s="280">
        <f>M73/M80</f>
        <v>4.6862123862409032E-2</v>
      </c>
    </row>
    <row r="74" spans="1:17">
      <c r="B74" s="192" t="s">
        <v>723</v>
      </c>
      <c r="C74" s="193" t="s">
        <v>1</v>
      </c>
      <c r="D74" s="202">
        <f>D16+K16+K17+R17+R18</f>
        <v>2460</v>
      </c>
      <c r="E74" s="202">
        <f t="shared" ref="E74:F74" si="14">E16+L16+L17+S17+S18</f>
        <v>28029</v>
      </c>
      <c r="F74" s="202">
        <f t="shared" si="14"/>
        <v>30489</v>
      </c>
      <c r="H74" s="278"/>
      <c r="I74" s="278" t="s">
        <v>723</v>
      </c>
      <c r="J74" s="278" t="s">
        <v>1</v>
      </c>
      <c r="K74" s="278">
        <v>2460</v>
      </c>
      <c r="L74" s="278">
        <v>28029</v>
      </c>
      <c r="M74" s="278">
        <v>30489</v>
      </c>
      <c r="O74" s="280">
        <f>K74/K80</f>
        <v>2.9524015266076186E-2</v>
      </c>
      <c r="P74" s="280">
        <f>L74/L80</f>
        <v>7.7422402196521259E-2</v>
      </c>
      <c r="Q74" s="280">
        <f>M74/M80</f>
        <v>6.8460914922903168E-2</v>
      </c>
    </row>
    <row r="75" spans="1:17">
      <c r="B75" s="192" t="s">
        <v>723</v>
      </c>
      <c r="C75" s="193" t="s">
        <v>2</v>
      </c>
      <c r="D75" s="202">
        <f>D17+K18+R19</f>
        <v>541</v>
      </c>
      <c r="E75" s="202">
        <f t="shared" ref="E75:F75" si="15">E17+L18+S19</f>
        <v>3600</v>
      </c>
      <c r="F75" s="202">
        <f t="shared" si="15"/>
        <v>4141</v>
      </c>
      <c r="H75" s="278"/>
      <c r="I75" s="278" t="s">
        <v>723</v>
      </c>
      <c r="J75" s="278" t="s">
        <v>2</v>
      </c>
      <c r="K75" s="278">
        <v>541</v>
      </c>
      <c r="L75" s="278">
        <v>3600</v>
      </c>
      <c r="M75" s="278">
        <v>4141</v>
      </c>
      <c r="O75" s="280">
        <f>K75/K80</f>
        <v>6.4928830320923649E-3</v>
      </c>
      <c r="P75" s="280">
        <f>L75/L80</f>
        <v>9.9440097009339083E-3</v>
      </c>
      <c r="Q75" s="280">
        <f>M75/M80</f>
        <v>9.2983255828574893E-3</v>
      </c>
    </row>
    <row r="76" spans="1:17">
      <c r="B76" s="192" t="s">
        <v>723</v>
      </c>
      <c r="C76" s="193" t="s">
        <v>3</v>
      </c>
      <c r="D76" s="202">
        <f>D18+K19+R20+R21</f>
        <v>1289</v>
      </c>
      <c r="E76" s="202">
        <f>E19+L20+S22</f>
        <v>18103</v>
      </c>
      <c r="F76" s="202">
        <f>D76+E76</f>
        <v>19392</v>
      </c>
      <c r="H76" s="278"/>
      <c r="I76" s="278" t="s">
        <v>723</v>
      </c>
      <c r="J76" s="278" t="s">
        <v>3</v>
      </c>
      <c r="K76" s="278">
        <v>1289</v>
      </c>
      <c r="L76" s="278">
        <v>18103</v>
      </c>
      <c r="M76" s="278">
        <v>19392</v>
      </c>
      <c r="O76" s="280">
        <f>K76/K80</f>
        <v>1.5470103934135043E-2</v>
      </c>
      <c r="P76" s="280">
        <f>L76/L80</f>
        <v>5.0004557671112927E-2</v>
      </c>
      <c r="Q76" s="280">
        <f>M76/M80</f>
        <v>4.3543378339235071E-2</v>
      </c>
    </row>
    <row r="77" spans="1:17">
      <c r="B77" s="192" t="s">
        <v>723</v>
      </c>
      <c r="C77" s="193" t="s">
        <v>916</v>
      </c>
      <c r="D77" s="202">
        <f>D20+K21+R23</f>
        <v>779</v>
      </c>
      <c r="E77" s="202">
        <f t="shared" ref="E77:F78" si="16">E20+L21+S23</f>
        <v>9696</v>
      </c>
      <c r="F77" s="202">
        <f t="shared" si="16"/>
        <v>10475</v>
      </c>
      <c r="H77" s="278"/>
      <c r="I77" s="278" t="s">
        <v>723</v>
      </c>
      <c r="J77" s="278" t="s">
        <v>916</v>
      </c>
      <c r="K77" s="278">
        <v>779</v>
      </c>
      <c r="L77" s="278">
        <v>9696</v>
      </c>
      <c r="M77" s="278">
        <v>10475</v>
      </c>
      <c r="O77" s="280">
        <f>K77/K80</f>
        <v>9.3492715009241261E-3</v>
      </c>
      <c r="P77" s="280">
        <f>L77/L80</f>
        <v>2.6782532794515326E-2</v>
      </c>
      <c r="Q77" s="280">
        <f>M77/M80</f>
        <v>2.3520879130749142E-2</v>
      </c>
    </row>
    <row r="78" spans="1:17">
      <c r="B78" s="192" t="s">
        <v>723</v>
      </c>
      <c r="C78" s="193" t="s">
        <v>4</v>
      </c>
      <c r="D78" s="202">
        <f>D21+K22+R24</f>
        <v>204</v>
      </c>
      <c r="E78" s="202">
        <f t="shared" si="16"/>
        <v>8878</v>
      </c>
      <c r="F78" s="202">
        <f t="shared" si="16"/>
        <v>9082</v>
      </c>
      <c r="H78" s="278"/>
      <c r="I78" s="278" t="s">
        <v>723</v>
      </c>
      <c r="J78" s="278" t="s">
        <v>4</v>
      </c>
      <c r="K78" s="278">
        <v>204</v>
      </c>
      <c r="L78" s="278">
        <v>8878</v>
      </c>
      <c r="M78" s="278">
        <v>9082</v>
      </c>
      <c r="O78" s="280">
        <f>K78/K80</f>
        <v>2.4483329732843668E-3</v>
      </c>
      <c r="P78" s="280">
        <f>L78/L80</f>
        <v>2.452303281246979E-2</v>
      </c>
      <c r="Q78" s="280">
        <f>M78/M80</f>
        <v>2.0392995156607516E-2</v>
      </c>
    </row>
    <row r="79" spans="1:17">
      <c r="B79" s="199" t="s">
        <v>885</v>
      </c>
      <c r="C79" s="193"/>
      <c r="D79" s="202">
        <f>SUM(D73:D78)</f>
        <v>9259</v>
      </c>
      <c r="E79" s="202">
        <f t="shared" ref="E79:F79" si="17">SUM(E73:E78)</f>
        <v>85190</v>
      </c>
      <c r="F79" s="202">
        <f t="shared" si="17"/>
        <v>94449</v>
      </c>
      <c r="H79" s="278"/>
      <c r="I79" s="278" t="s">
        <v>885</v>
      </c>
      <c r="J79" s="278"/>
      <c r="K79" s="278">
        <v>9259</v>
      </c>
      <c r="L79" s="278">
        <v>85190</v>
      </c>
      <c r="M79" s="278">
        <v>94449</v>
      </c>
      <c r="O79" s="280">
        <f>K79/K80</f>
        <v>0.1111231127433331</v>
      </c>
      <c r="P79" s="280">
        <f>L79/L80</f>
        <v>0.23531394067293324</v>
      </c>
      <c r="Q79" s="280">
        <f>M79/M80</f>
        <v>0.21207861699476141</v>
      </c>
    </row>
    <row r="80" spans="1:17">
      <c r="B80" s="199" t="s">
        <v>886</v>
      </c>
      <c r="C80" s="193"/>
      <c r="D80" s="202">
        <f>D72+D79</f>
        <v>83322</v>
      </c>
      <c r="E80" s="202">
        <f t="shared" ref="E80:F80" si="18">E72+E79</f>
        <v>362027</v>
      </c>
      <c r="F80" s="202">
        <f t="shared" si="18"/>
        <v>445349</v>
      </c>
      <c r="H80" s="278"/>
      <c r="I80" s="278" t="s">
        <v>886</v>
      </c>
      <c r="J80" s="278"/>
      <c r="K80" s="278">
        <v>83322</v>
      </c>
      <c r="L80" s="278">
        <v>362027</v>
      </c>
      <c r="M80" s="278">
        <v>445349</v>
      </c>
      <c r="O80" s="280">
        <f>K80/K80</f>
        <v>1</v>
      </c>
      <c r="P80" s="280">
        <f>L80/L80</f>
        <v>1</v>
      </c>
      <c r="Q80" s="280">
        <f>M80/M80</f>
        <v>1</v>
      </c>
    </row>
    <row r="82" spans="1:14" ht="16" thickBot="1"/>
    <row r="83" spans="1:14" ht="17" thickTop="1" thickBot="1">
      <c r="I83" s="281">
        <f>4924+I86</f>
        <v>6173</v>
      </c>
      <c r="J83" s="282">
        <v>11528</v>
      </c>
      <c r="K83" s="283">
        <f>I83+J83</f>
        <v>17701</v>
      </c>
      <c r="L83" s="279">
        <f>I83/I85</f>
        <v>5.8644145085595942E-2</v>
      </c>
      <c r="M83" s="279">
        <f t="shared" ref="M83:N83" si="19">J83/J85</f>
        <v>3.1842928842323918E-2</v>
      </c>
      <c r="N83" s="279">
        <f t="shared" si="19"/>
        <v>3.788019833550544E-2</v>
      </c>
    </row>
    <row r="84" spans="1:14" ht="17" thickTop="1" thickBot="1">
      <c r="I84" s="284">
        <f>724+I87</f>
        <v>936</v>
      </c>
      <c r="J84" s="285">
        <v>32868</v>
      </c>
      <c r="K84" s="283">
        <f t="shared" ref="K84:K85" si="20">I84+J84</f>
        <v>33804</v>
      </c>
      <c r="L84" s="279">
        <f>I84/I85</f>
        <v>8.8920978130759432E-3</v>
      </c>
      <c r="M84" s="279">
        <f>J84/J85</f>
        <v>9.0788808569526577E-2</v>
      </c>
      <c r="N84" s="279">
        <f>K84/K85</f>
        <v>7.2340671404633961E-2</v>
      </c>
    </row>
    <row r="85" spans="1:14" ht="17" thickTop="1" thickBot="1">
      <c r="I85" s="287">
        <f>83322+I88</f>
        <v>105262</v>
      </c>
      <c r="J85" s="288">
        <v>362027</v>
      </c>
      <c r="K85" s="283">
        <f t="shared" si="20"/>
        <v>467289</v>
      </c>
    </row>
    <row r="86" spans="1:14" ht="17" thickTop="1" thickBot="1">
      <c r="I86" s="284">
        <v>1249</v>
      </c>
      <c r="J86" s="285" t="s">
        <v>982</v>
      </c>
      <c r="K86" s="286" t="s">
        <v>982</v>
      </c>
    </row>
    <row r="87" spans="1:14" ht="16" thickBot="1">
      <c r="I87" s="284">
        <v>212</v>
      </c>
      <c r="J87" s="285" t="s">
        <v>982</v>
      </c>
      <c r="K87" s="286" t="s">
        <v>982</v>
      </c>
    </row>
    <row r="88" spans="1:14" ht="16" thickBot="1">
      <c r="I88" s="287">
        <v>21940</v>
      </c>
      <c r="J88" s="288" t="s">
        <v>982</v>
      </c>
      <c r="K88" s="289" t="s">
        <v>982</v>
      </c>
    </row>
    <row r="89" spans="1:14" ht="16" thickTop="1"/>
    <row r="96" spans="1:14">
      <c r="A96" s="201" t="s">
        <v>981</v>
      </c>
      <c r="B96" s="190" t="s">
        <v>1058</v>
      </c>
      <c r="C96" s="191" t="s">
        <v>22</v>
      </c>
      <c r="D96" s="191" t="s">
        <v>1059</v>
      </c>
      <c r="E96" s="191" t="s">
        <v>1060</v>
      </c>
      <c r="F96" s="191" t="s">
        <v>881</v>
      </c>
    </row>
    <row r="97" spans="2:7">
      <c r="B97" s="192" t="s">
        <v>7</v>
      </c>
      <c r="C97" s="193" t="s">
        <v>0</v>
      </c>
      <c r="D97" s="202">
        <f>D38+K38+R38</f>
        <v>13538</v>
      </c>
      <c r="E97" s="202" t="e">
        <f t="shared" ref="E97:F98" si="21">E38+L38+S38</f>
        <v>#VALUE!</v>
      </c>
      <c r="F97" s="202">
        <f t="shared" si="21"/>
        <v>13538</v>
      </c>
    </row>
    <row r="98" spans="2:7">
      <c r="B98" s="192" t="s">
        <v>7</v>
      </c>
      <c r="C98" s="193" t="s">
        <v>1</v>
      </c>
      <c r="D98" s="202">
        <f t="shared" ref="D98" si="22">D39+K39+R39</f>
        <v>1811</v>
      </c>
      <c r="E98" s="202" t="e">
        <f t="shared" si="21"/>
        <v>#VALUE!</v>
      </c>
      <c r="F98" s="202">
        <f t="shared" si="21"/>
        <v>1811</v>
      </c>
      <c r="G98" s="279"/>
    </row>
    <row r="99" spans="2:7">
      <c r="B99" s="192" t="s">
        <v>7</v>
      </c>
      <c r="C99" s="193" t="s">
        <v>2</v>
      </c>
      <c r="D99" s="202">
        <f>D40+K40+R40+R41</f>
        <v>1249</v>
      </c>
      <c r="E99" s="202" t="e">
        <f t="shared" ref="E99:F99" si="23">E40+L40+S40+S41</f>
        <v>#VALUE!</v>
      </c>
      <c r="F99" s="202">
        <f t="shared" si="23"/>
        <v>1249</v>
      </c>
      <c r="G99" s="279">
        <f>D99/D111</f>
        <v>5.6927985414767547E-2</v>
      </c>
    </row>
    <row r="100" spans="2:7">
      <c r="B100" s="192" t="s">
        <v>7</v>
      </c>
      <c r="C100" s="193" t="s">
        <v>3</v>
      </c>
      <c r="D100" s="202">
        <f>D41+K41+R42</f>
        <v>1538</v>
      </c>
      <c r="E100" s="202" t="e">
        <f t="shared" ref="E100:F100" si="24">E41+L41+S42</f>
        <v>#VALUE!</v>
      </c>
      <c r="F100" s="202">
        <f t="shared" si="24"/>
        <v>1538</v>
      </c>
      <c r="G100" s="279"/>
    </row>
    <row r="101" spans="2:7">
      <c r="B101" s="206" t="s">
        <v>7</v>
      </c>
      <c r="C101" s="207" t="s">
        <v>916</v>
      </c>
      <c r="D101" s="202">
        <f>D42+K42+D43+K43+R43</f>
        <v>1178</v>
      </c>
      <c r="E101" s="202" t="e">
        <f t="shared" ref="E101:F101" si="25">E42+L42+E43+L43+S43</f>
        <v>#VALUE!</v>
      </c>
      <c r="F101" s="202">
        <f t="shared" si="25"/>
        <v>1178</v>
      </c>
      <c r="G101" s="279"/>
    </row>
    <row r="102" spans="2:7">
      <c r="B102" s="192" t="s">
        <v>7</v>
      </c>
      <c r="C102" s="193" t="s">
        <v>4</v>
      </c>
      <c r="D102" s="202">
        <f>D44+K44+R44+R45</f>
        <v>212</v>
      </c>
      <c r="E102" s="202" t="e">
        <f t="shared" ref="E102:F102" si="26">E44+L44+S44+S45</f>
        <v>#VALUE!</v>
      </c>
      <c r="F102" s="202">
        <f t="shared" si="26"/>
        <v>212</v>
      </c>
      <c r="G102" s="279">
        <f>D102/D111</f>
        <v>9.6627164995442116E-3</v>
      </c>
    </row>
    <row r="103" spans="2:7">
      <c r="B103" s="199" t="s">
        <v>885</v>
      </c>
      <c r="C103" s="193"/>
      <c r="D103" s="202">
        <f>SUM(D97:D102)</f>
        <v>19526</v>
      </c>
      <c r="E103" s="202" t="e">
        <f>SUM(E97:E102)</f>
        <v>#VALUE!</v>
      </c>
      <c r="F103" s="202">
        <f>SUM(F97:F102)</f>
        <v>19526</v>
      </c>
    </row>
    <row r="104" spans="2:7">
      <c r="B104" s="192" t="s">
        <v>723</v>
      </c>
      <c r="C104" s="193" t="s">
        <v>0</v>
      </c>
      <c r="D104" s="202">
        <f>D46+K46+R47</f>
        <v>675</v>
      </c>
      <c r="E104" s="202" t="e">
        <f t="shared" ref="E104:F104" si="27">E46+L46+S47</f>
        <v>#VALUE!</v>
      </c>
      <c r="F104" s="202">
        <f t="shared" si="27"/>
        <v>675</v>
      </c>
    </row>
    <row r="105" spans="2:7">
      <c r="B105" s="192" t="s">
        <v>723</v>
      </c>
      <c r="C105" s="193" t="s">
        <v>1</v>
      </c>
      <c r="D105" s="202">
        <f>D47+K47+K48+R48+R49</f>
        <v>496</v>
      </c>
      <c r="E105" s="202" t="e">
        <f t="shared" ref="E105:F105" si="28">E47+L47+L48+S48+S49</f>
        <v>#VALUE!</v>
      </c>
      <c r="F105" s="202">
        <f t="shared" si="28"/>
        <v>496</v>
      </c>
    </row>
    <row r="106" spans="2:7">
      <c r="B106" s="192" t="s">
        <v>723</v>
      </c>
      <c r="C106" s="193" t="s">
        <v>2</v>
      </c>
      <c r="D106" s="202">
        <f>D48+K49+R50</f>
        <v>70</v>
      </c>
      <c r="E106" s="202" t="e">
        <f t="shared" ref="E106:F106" si="29">E48+L49+S50</f>
        <v>#VALUE!</v>
      </c>
      <c r="F106" s="202">
        <f t="shared" si="29"/>
        <v>70</v>
      </c>
    </row>
    <row r="107" spans="2:7">
      <c r="B107" s="192" t="s">
        <v>723</v>
      </c>
      <c r="C107" s="193" t="s">
        <v>3</v>
      </c>
      <c r="D107" s="202">
        <f>D49+K50+R51+R52</f>
        <v>134</v>
      </c>
      <c r="E107" s="202" t="e">
        <f>E50+L51+S53</f>
        <v>#VALUE!</v>
      </c>
      <c r="F107" s="202">
        <f>D107</f>
        <v>134</v>
      </c>
    </row>
    <row r="108" spans="2:7">
      <c r="B108" s="192" t="s">
        <v>723</v>
      </c>
      <c r="C108" s="193" t="s">
        <v>916</v>
      </c>
      <c r="D108" s="202">
        <f>D51+K52+R54</f>
        <v>62</v>
      </c>
      <c r="E108" s="202" t="e">
        <f t="shared" ref="E108:F109" si="30">E51+L52+S54</f>
        <v>#VALUE!</v>
      </c>
      <c r="F108" s="202">
        <f t="shared" si="30"/>
        <v>62</v>
      </c>
    </row>
    <row r="109" spans="2:7">
      <c r="B109" s="192" t="s">
        <v>723</v>
      </c>
      <c r="C109" s="193" t="s">
        <v>4</v>
      </c>
      <c r="D109" s="202">
        <f>D52+K53+R55</f>
        <v>977</v>
      </c>
      <c r="E109" s="202" t="e">
        <f t="shared" si="30"/>
        <v>#VALUE!</v>
      </c>
      <c r="F109" s="202">
        <f t="shared" si="30"/>
        <v>977</v>
      </c>
    </row>
    <row r="110" spans="2:7">
      <c r="B110" s="199" t="s">
        <v>885</v>
      </c>
      <c r="C110" s="193"/>
      <c r="D110" s="202">
        <f>SUM(D104:D109)</f>
        <v>2414</v>
      </c>
      <c r="E110" s="202" t="e">
        <f t="shared" ref="E110:F110" si="31">SUM(E104:E109)</f>
        <v>#VALUE!</v>
      </c>
      <c r="F110" s="202">
        <f t="shared" si="31"/>
        <v>2414</v>
      </c>
    </row>
    <row r="111" spans="2:7">
      <c r="B111" s="199" t="s">
        <v>886</v>
      </c>
      <c r="C111" s="193"/>
      <c r="D111" s="202">
        <f>D103+D110</f>
        <v>21940</v>
      </c>
      <c r="E111" s="202" t="e">
        <f t="shared" ref="E111:F111" si="32">E103+E110</f>
        <v>#VALUE!</v>
      </c>
      <c r="F111" s="202">
        <f t="shared" si="32"/>
        <v>21940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79998168889431442"/>
  </sheetPr>
  <dimension ref="A1:M44"/>
  <sheetViews>
    <sheetView zoomScale="75" zoomScaleNormal="75" zoomScalePageLayoutView="75" workbookViewId="0">
      <selection activeCell="A4" sqref="A4:XFD4"/>
    </sheetView>
  </sheetViews>
  <sheetFormatPr baseColWidth="10" defaultRowHeight="15" x14ac:dyDescent="0"/>
  <cols>
    <col min="1" max="16384" width="10.83203125" style="47"/>
  </cols>
  <sheetData>
    <row r="1" spans="1:13">
      <c r="A1" s="217" t="s">
        <v>1062</v>
      </c>
    </row>
    <row r="2" spans="1:13">
      <c r="A2" s="217" t="s">
        <v>989</v>
      </c>
    </row>
    <row r="4" spans="1:13">
      <c r="A4" s="188" t="s">
        <v>1074</v>
      </c>
      <c r="B4" s="188"/>
      <c r="C4" s="188"/>
      <c r="D4" s="189"/>
      <c r="E4" s="189"/>
      <c r="F4" s="189"/>
      <c r="G4" s="189"/>
      <c r="H4" s="188" t="s">
        <v>1075</v>
      </c>
      <c r="I4" s="188"/>
      <c r="J4" s="188"/>
      <c r="K4" s="189"/>
      <c r="L4" s="189"/>
      <c r="M4" s="189"/>
    </row>
    <row r="5" spans="1:13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>
      <c r="A6" s="190" t="s">
        <v>998</v>
      </c>
      <c r="B6" s="191" t="s">
        <v>22</v>
      </c>
      <c r="C6" s="191" t="s">
        <v>914</v>
      </c>
      <c r="D6" s="191" t="s">
        <v>991</v>
      </c>
      <c r="E6" s="191" t="s">
        <v>992</v>
      </c>
      <c r="F6" s="191" t="s">
        <v>881</v>
      </c>
      <c r="G6" s="189"/>
      <c r="H6" s="190" t="s">
        <v>998</v>
      </c>
      <c r="I6" s="190" t="s">
        <v>22</v>
      </c>
      <c r="J6" s="190" t="s">
        <v>914</v>
      </c>
      <c r="K6" s="190" t="s">
        <v>991</v>
      </c>
      <c r="L6" s="190" t="s">
        <v>992</v>
      </c>
      <c r="M6" s="190" t="s">
        <v>881</v>
      </c>
    </row>
    <row r="7" spans="1:13">
      <c r="A7" s="192" t="s">
        <v>7</v>
      </c>
      <c r="B7" s="193" t="s">
        <v>0</v>
      </c>
      <c r="C7" s="194" t="s">
        <v>975</v>
      </c>
      <c r="D7" s="69">
        <v>572</v>
      </c>
      <c r="E7" s="69">
        <v>1887</v>
      </c>
      <c r="F7" s="193">
        <f>D7+E7</f>
        <v>2459</v>
      </c>
      <c r="G7" s="189"/>
      <c r="H7" s="110" t="s">
        <v>7</v>
      </c>
      <c r="I7" s="110" t="s">
        <v>0</v>
      </c>
      <c r="J7" s="194" t="s">
        <v>975</v>
      </c>
      <c r="K7" s="195">
        <v>2134</v>
      </c>
      <c r="L7" s="195">
        <v>20083</v>
      </c>
      <c r="M7" s="193">
        <f>K7+L7</f>
        <v>22217</v>
      </c>
    </row>
    <row r="8" spans="1:13">
      <c r="A8" s="192" t="s">
        <v>7</v>
      </c>
      <c r="B8" s="193" t="s">
        <v>1</v>
      </c>
      <c r="C8" s="194" t="s">
        <v>704</v>
      </c>
      <c r="D8" s="195" t="s">
        <v>1000</v>
      </c>
      <c r="E8" s="69">
        <v>205</v>
      </c>
      <c r="F8" s="193">
        <f>SUM(D8:E8)</f>
        <v>205</v>
      </c>
      <c r="G8" s="189"/>
      <c r="H8" s="110" t="s">
        <v>7</v>
      </c>
      <c r="I8" s="110" t="s">
        <v>1</v>
      </c>
      <c r="J8" s="196" t="s">
        <v>704</v>
      </c>
      <c r="K8" s="197">
        <v>308</v>
      </c>
      <c r="L8" s="197">
        <v>8598</v>
      </c>
      <c r="M8" s="193">
        <f>K8+L8</f>
        <v>8906</v>
      </c>
    </row>
    <row r="9" spans="1:13">
      <c r="A9" s="192" t="s">
        <v>7</v>
      </c>
      <c r="B9" s="193" t="s">
        <v>2</v>
      </c>
      <c r="C9" s="194" t="s">
        <v>704</v>
      </c>
      <c r="D9" s="195" t="s">
        <v>1000</v>
      </c>
      <c r="E9" s="195">
        <v>22</v>
      </c>
      <c r="F9" s="193">
        <f>SUM(D9:E9)</f>
        <v>22</v>
      </c>
      <c r="G9" s="189"/>
      <c r="H9" s="110" t="s">
        <v>7</v>
      </c>
      <c r="I9" s="110" t="s">
        <v>2</v>
      </c>
      <c r="J9" s="196" t="s">
        <v>704</v>
      </c>
      <c r="K9" s="197">
        <v>45</v>
      </c>
      <c r="L9" s="197">
        <v>714</v>
      </c>
      <c r="M9" s="193">
        <f>K9+L9</f>
        <v>759</v>
      </c>
    </row>
    <row r="10" spans="1:13">
      <c r="A10" s="192" t="s">
        <v>7</v>
      </c>
      <c r="B10" s="193" t="s">
        <v>3</v>
      </c>
      <c r="C10" s="194" t="s">
        <v>975</v>
      </c>
      <c r="D10" s="69">
        <v>182</v>
      </c>
      <c r="E10" s="69">
        <v>1917</v>
      </c>
      <c r="F10" s="193">
        <f>SUM(D10:E10)</f>
        <v>2099</v>
      </c>
      <c r="G10" s="189"/>
      <c r="H10" s="110" t="s">
        <v>7</v>
      </c>
      <c r="I10" s="110" t="s">
        <v>3</v>
      </c>
      <c r="J10" s="194" t="s">
        <v>975</v>
      </c>
      <c r="K10" s="195">
        <v>585</v>
      </c>
      <c r="L10" s="195">
        <v>18679</v>
      </c>
      <c r="M10" s="193">
        <f>K10+L10</f>
        <v>19264</v>
      </c>
    </row>
    <row r="11" spans="1:13">
      <c r="A11" s="192" t="s">
        <v>7</v>
      </c>
      <c r="B11" s="193" t="s">
        <v>916</v>
      </c>
      <c r="C11" s="194" t="s">
        <v>722</v>
      </c>
      <c r="D11" s="195">
        <v>84</v>
      </c>
      <c r="E11" s="69">
        <v>1694</v>
      </c>
      <c r="F11" s="193">
        <f>SUM(D11:E11)</f>
        <v>1778</v>
      </c>
      <c r="G11" s="189"/>
      <c r="H11" s="110" t="s">
        <v>7</v>
      </c>
      <c r="I11" s="110" t="s">
        <v>916</v>
      </c>
      <c r="J11" s="194" t="s">
        <v>722</v>
      </c>
      <c r="K11" s="195">
        <v>277</v>
      </c>
      <c r="L11" s="195">
        <v>8971</v>
      </c>
      <c r="M11" s="193">
        <f t="shared" ref="M11:M16" si="0">K11+L11</f>
        <v>9248</v>
      </c>
    </row>
    <row r="12" spans="1:13">
      <c r="A12" s="192" t="s">
        <v>7</v>
      </c>
      <c r="B12" s="193" t="s">
        <v>4</v>
      </c>
      <c r="C12" s="194" t="s">
        <v>704</v>
      </c>
      <c r="D12" s="195" t="s">
        <v>1000</v>
      </c>
      <c r="E12" s="69">
        <v>22</v>
      </c>
      <c r="F12" s="193">
        <f>SUM(D12:E12)</f>
        <v>22</v>
      </c>
      <c r="G12" s="198"/>
      <c r="H12" s="110" t="s">
        <v>7</v>
      </c>
      <c r="I12" s="110" t="s">
        <v>4</v>
      </c>
      <c r="J12" s="194" t="s">
        <v>704</v>
      </c>
      <c r="K12" s="195">
        <v>53</v>
      </c>
      <c r="L12" s="195">
        <v>1528</v>
      </c>
      <c r="M12" s="193">
        <f t="shared" si="0"/>
        <v>1581</v>
      </c>
    </row>
    <row r="13" spans="1:13">
      <c r="A13" s="199" t="s">
        <v>885</v>
      </c>
      <c r="B13" s="193"/>
      <c r="C13" s="193"/>
      <c r="D13" s="111">
        <f>SUM(D7:D12)</f>
        <v>838</v>
      </c>
      <c r="E13" s="111">
        <f>SUM(E7:E12)</f>
        <v>5747</v>
      </c>
      <c r="F13" s="200">
        <f t="shared" ref="F13:F16" si="1">D13+E13</f>
        <v>6585</v>
      </c>
      <c r="G13" s="198"/>
      <c r="H13" s="111" t="s">
        <v>885</v>
      </c>
      <c r="I13" s="110"/>
      <c r="J13" s="110"/>
      <c r="K13" s="111">
        <f>SUM(K7:K12)</f>
        <v>3402</v>
      </c>
      <c r="L13" s="111">
        <f>SUM(L7:L12)</f>
        <v>58573</v>
      </c>
      <c r="M13" s="200">
        <f t="shared" si="0"/>
        <v>61975</v>
      </c>
    </row>
    <row r="14" spans="1:13">
      <c r="A14" s="192" t="s">
        <v>723</v>
      </c>
      <c r="B14" s="193" t="s">
        <v>0</v>
      </c>
      <c r="C14" s="194" t="s">
        <v>704</v>
      </c>
      <c r="D14" s="195">
        <v>108</v>
      </c>
      <c r="E14" s="195">
        <v>387</v>
      </c>
      <c r="F14" s="193">
        <f t="shared" si="1"/>
        <v>495</v>
      </c>
      <c r="G14" s="198"/>
      <c r="H14" s="110" t="s">
        <v>723</v>
      </c>
      <c r="I14" s="110" t="s">
        <v>0</v>
      </c>
      <c r="J14" s="194" t="s">
        <v>704</v>
      </c>
      <c r="K14" s="195">
        <v>148</v>
      </c>
      <c r="L14" s="195">
        <v>1045</v>
      </c>
      <c r="M14" s="193">
        <f t="shared" si="0"/>
        <v>1193</v>
      </c>
    </row>
    <row r="15" spans="1:13">
      <c r="A15" s="192" t="s">
        <v>723</v>
      </c>
      <c r="B15" s="193" t="s">
        <v>1</v>
      </c>
      <c r="C15" s="194" t="s">
        <v>708</v>
      </c>
      <c r="D15" s="69">
        <v>79</v>
      </c>
      <c r="E15" s="69">
        <v>520</v>
      </c>
      <c r="F15" s="193">
        <f t="shared" si="1"/>
        <v>599</v>
      </c>
      <c r="G15" s="198"/>
      <c r="H15" s="110" t="s">
        <v>723</v>
      </c>
      <c r="I15" s="110" t="s">
        <v>1</v>
      </c>
      <c r="J15" s="194" t="s">
        <v>708</v>
      </c>
      <c r="K15" s="195">
        <v>159</v>
      </c>
      <c r="L15" s="195">
        <v>4266</v>
      </c>
      <c r="M15" s="193">
        <f t="shared" si="0"/>
        <v>4425</v>
      </c>
    </row>
    <row r="16" spans="1:13">
      <c r="A16" s="192" t="s">
        <v>723</v>
      </c>
      <c r="B16" s="193" t="s">
        <v>2</v>
      </c>
      <c r="C16" s="194" t="s">
        <v>735</v>
      </c>
      <c r="D16" s="69">
        <v>2</v>
      </c>
      <c r="E16" s="69">
        <v>203</v>
      </c>
      <c r="F16" s="193">
        <f t="shared" si="1"/>
        <v>205</v>
      </c>
      <c r="G16" s="198"/>
      <c r="H16" s="110" t="s">
        <v>723</v>
      </c>
      <c r="I16" s="110" t="s">
        <v>2</v>
      </c>
      <c r="J16" s="194" t="s">
        <v>736</v>
      </c>
      <c r="K16" s="195">
        <v>25</v>
      </c>
      <c r="L16" s="195">
        <v>628</v>
      </c>
      <c r="M16" s="193">
        <f t="shared" si="0"/>
        <v>653</v>
      </c>
    </row>
    <row r="17" spans="1:13">
      <c r="A17" s="192" t="s">
        <v>723</v>
      </c>
      <c r="B17" s="193" t="s">
        <v>3</v>
      </c>
      <c r="C17" s="194" t="s">
        <v>708</v>
      </c>
      <c r="D17" s="195">
        <v>66</v>
      </c>
      <c r="E17" s="195" t="s">
        <v>21</v>
      </c>
      <c r="F17" s="193">
        <f>SUM(D17:E17)</f>
        <v>66</v>
      </c>
      <c r="G17" s="189"/>
      <c r="H17" s="110" t="s">
        <v>723</v>
      </c>
      <c r="I17" s="110" t="s">
        <v>3</v>
      </c>
      <c r="J17" s="194" t="s">
        <v>708</v>
      </c>
      <c r="K17" s="195">
        <v>139</v>
      </c>
      <c r="L17" s="195" t="s">
        <v>21</v>
      </c>
      <c r="M17" s="193">
        <f t="shared" ref="M17:M18" si="2">SUM(K17:L17)</f>
        <v>139</v>
      </c>
    </row>
    <row r="18" spans="1:13">
      <c r="A18" s="192" t="s">
        <v>723</v>
      </c>
      <c r="B18" s="193" t="s">
        <v>3</v>
      </c>
      <c r="C18" s="194" t="s">
        <v>704</v>
      </c>
      <c r="D18" s="195" t="s">
        <v>21</v>
      </c>
      <c r="E18" s="195">
        <v>560</v>
      </c>
      <c r="F18" s="193">
        <f>SUM(D18:E18)</f>
        <v>560</v>
      </c>
      <c r="G18" s="189"/>
      <c r="H18" s="110" t="s">
        <v>723</v>
      </c>
      <c r="I18" s="110" t="s">
        <v>3</v>
      </c>
      <c r="J18" s="194" t="s">
        <v>704</v>
      </c>
      <c r="K18" s="195" t="s">
        <v>21</v>
      </c>
      <c r="L18" s="195">
        <v>1077</v>
      </c>
      <c r="M18" s="193">
        <f t="shared" si="2"/>
        <v>1077</v>
      </c>
    </row>
    <row r="19" spans="1:13">
      <c r="A19" s="192" t="s">
        <v>723</v>
      </c>
      <c r="B19" s="193" t="s">
        <v>916</v>
      </c>
      <c r="C19" s="194" t="s">
        <v>737</v>
      </c>
      <c r="D19" s="69">
        <v>22</v>
      </c>
      <c r="E19" s="69">
        <v>187</v>
      </c>
      <c r="F19" s="193">
        <f>D19+E19</f>
        <v>209</v>
      </c>
      <c r="G19" s="189"/>
      <c r="H19" s="110" t="s">
        <v>723</v>
      </c>
      <c r="I19" s="110" t="s">
        <v>916</v>
      </c>
      <c r="J19" s="194" t="s">
        <v>738</v>
      </c>
      <c r="K19" s="195">
        <v>15</v>
      </c>
      <c r="L19" s="195">
        <v>1392</v>
      </c>
      <c r="M19" s="193">
        <f>K19+L19</f>
        <v>1407</v>
      </c>
    </row>
    <row r="20" spans="1:13">
      <c r="A20" s="192" t="s">
        <v>723</v>
      </c>
      <c r="B20" s="193" t="s">
        <v>4</v>
      </c>
      <c r="C20" s="194" t="s">
        <v>739</v>
      </c>
      <c r="D20" s="69">
        <v>5</v>
      </c>
      <c r="E20" s="69">
        <v>120</v>
      </c>
      <c r="F20" s="193">
        <f>D20+E20</f>
        <v>125</v>
      </c>
      <c r="G20" s="189"/>
      <c r="H20" s="110" t="s">
        <v>723</v>
      </c>
      <c r="I20" s="110" t="s">
        <v>4</v>
      </c>
      <c r="J20" s="194" t="s">
        <v>740</v>
      </c>
      <c r="K20" s="195">
        <v>57</v>
      </c>
      <c r="L20" s="195">
        <v>1447</v>
      </c>
      <c r="M20" s="193">
        <f>K20+L20</f>
        <v>1504</v>
      </c>
    </row>
    <row r="21" spans="1:13">
      <c r="A21" s="199" t="s">
        <v>885</v>
      </c>
      <c r="B21" s="193"/>
      <c r="C21" s="193"/>
      <c r="D21" s="111">
        <f>SUM(D14:D20)</f>
        <v>282</v>
      </c>
      <c r="E21" s="111">
        <f>SUM(E14:E20)</f>
        <v>1977</v>
      </c>
      <c r="F21" s="200">
        <f>D21+E21</f>
        <v>2259</v>
      </c>
      <c r="G21" s="189"/>
      <c r="H21" s="111" t="s">
        <v>885</v>
      </c>
      <c r="I21" s="110"/>
      <c r="J21" s="110"/>
      <c r="K21" s="111">
        <f>SUM(K14:K20)</f>
        <v>543</v>
      </c>
      <c r="L21" s="111">
        <f>SUM(L14:L20)</f>
        <v>9855</v>
      </c>
      <c r="M21" s="200">
        <f>K21+L21</f>
        <v>10398</v>
      </c>
    </row>
    <row r="22" spans="1:13">
      <c r="A22" s="199" t="s">
        <v>886</v>
      </c>
      <c r="B22" s="193"/>
      <c r="C22" s="193"/>
      <c r="D22" s="200">
        <f>D13+D21</f>
        <v>1120</v>
      </c>
      <c r="E22" s="200">
        <f>E13+E21</f>
        <v>7724</v>
      </c>
      <c r="F22" s="200">
        <f>D22+E22</f>
        <v>8844</v>
      </c>
      <c r="G22" s="189"/>
      <c r="H22" s="111" t="s">
        <v>886</v>
      </c>
      <c r="I22" s="110"/>
      <c r="J22" s="110"/>
      <c r="K22" s="111">
        <f>SUM(K21+K13)</f>
        <v>3945</v>
      </c>
      <c r="L22" s="111">
        <f>SUM(L21+L13)</f>
        <v>68428</v>
      </c>
      <c r="M22" s="200">
        <f>K22+L22</f>
        <v>72373</v>
      </c>
    </row>
    <row r="23" spans="1:13">
      <c r="A23" s="189"/>
      <c r="B23" s="189"/>
      <c r="C23" s="189"/>
      <c r="D23" s="189"/>
      <c r="E23" s="189"/>
      <c r="F23" s="189"/>
      <c r="G23" s="189"/>
    </row>
    <row r="24" spans="1:13">
      <c r="A24" s="201"/>
      <c r="B24" s="201"/>
      <c r="C24" s="201"/>
      <c r="D24" s="201"/>
      <c r="E24" s="201"/>
      <c r="F24" s="201"/>
      <c r="G24" s="189"/>
    </row>
    <row r="25" spans="1:13">
      <c r="A25" s="185" t="s">
        <v>946</v>
      </c>
      <c r="B25" s="185"/>
    </row>
    <row r="27" spans="1:13">
      <c r="A27" s="27" t="s">
        <v>998</v>
      </c>
      <c r="B27" s="27" t="s">
        <v>22</v>
      </c>
      <c r="C27" s="27" t="s">
        <v>914</v>
      </c>
      <c r="D27" s="27" t="s">
        <v>992</v>
      </c>
    </row>
    <row r="28" spans="1:13">
      <c r="A28" s="28" t="s">
        <v>7</v>
      </c>
      <c r="B28" s="28" t="s">
        <v>0</v>
      </c>
      <c r="C28" s="186" t="s">
        <v>14</v>
      </c>
      <c r="D28" s="69">
        <v>1589</v>
      </c>
    </row>
    <row r="29" spans="1:13">
      <c r="A29" s="28" t="s">
        <v>7</v>
      </c>
      <c r="B29" s="28" t="s">
        <v>1</v>
      </c>
      <c r="C29" s="186" t="s">
        <v>704</v>
      </c>
      <c r="D29" s="69">
        <v>2556</v>
      </c>
    </row>
    <row r="30" spans="1:13">
      <c r="A30" s="28" t="s">
        <v>7</v>
      </c>
      <c r="B30" s="28" t="s">
        <v>2</v>
      </c>
      <c r="C30" s="186" t="s">
        <v>704</v>
      </c>
      <c r="D30" s="187">
        <v>515</v>
      </c>
    </row>
    <row r="31" spans="1:13">
      <c r="A31" s="28" t="s">
        <v>7</v>
      </c>
      <c r="B31" s="28" t="s">
        <v>3</v>
      </c>
      <c r="C31" s="186" t="s">
        <v>14</v>
      </c>
      <c r="D31" s="69">
        <v>7143</v>
      </c>
    </row>
    <row r="32" spans="1:13">
      <c r="A32" s="28" t="s">
        <v>7</v>
      </c>
      <c r="B32" s="28" t="s">
        <v>916</v>
      </c>
      <c r="C32" s="186" t="s">
        <v>16</v>
      </c>
      <c r="D32" s="187">
        <v>696</v>
      </c>
    </row>
    <row r="33" spans="1:4">
      <c r="A33" s="28" t="s">
        <v>7</v>
      </c>
      <c r="B33" s="28" t="s">
        <v>4</v>
      </c>
      <c r="C33" s="186" t="s">
        <v>704</v>
      </c>
      <c r="D33" s="187">
        <v>210</v>
      </c>
    </row>
    <row r="34" spans="1:4">
      <c r="A34" s="30" t="s">
        <v>885</v>
      </c>
      <c r="B34" s="28"/>
      <c r="C34" s="28"/>
      <c r="D34" s="31">
        <f>SUM(D28:D33)</f>
        <v>12709</v>
      </c>
    </row>
    <row r="35" spans="1:4">
      <c r="A35" s="28" t="s">
        <v>723</v>
      </c>
      <c r="B35" s="28" t="s">
        <v>0</v>
      </c>
      <c r="C35" s="186" t="s">
        <v>9</v>
      </c>
      <c r="D35" s="187">
        <v>234</v>
      </c>
    </row>
    <row r="36" spans="1:4">
      <c r="A36" s="28" t="s">
        <v>723</v>
      </c>
      <c r="B36" s="28" t="s">
        <v>1</v>
      </c>
      <c r="C36" s="186">
        <v>0</v>
      </c>
      <c r="D36" s="187">
        <v>433</v>
      </c>
    </row>
    <row r="37" spans="1:4">
      <c r="A37" s="28" t="s">
        <v>723</v>
      </c>
      <c r="B37" s="28" t="s">
        <v>2</v>
      </c>
      <c r="C37" s="186" t="s">
        <v>735</v>
      </c>
      <c r="D37" s="187">
        <v>129</v>
      </c>
    </row>
    <row r="38" spans="1:4">
      <c r="A38" s="28" t="s">
        <v>723</v>
      </c>
      <c r="B38" s="28" t="s">
        <v>3</v>
      </c>
      <c r="C38" s="186" t="s">
        <v>9</v>
      </c>
      <c r="D38" s="187">
        <v>551</v>
      </c>
    </row>
    <row r="39" spans="1:4">
      <c r="A39" s="28" t="s">
        <v>723</v>
      </c>
      <c r="B39" s="28" t="s">
        <v>916</v>
      </c>
      <c r="C39" s="186" t="s">
        <v>737</v>
      </c>
      <c r="D39" s="187">
        <v>198</v>
      </c>
    </row>
    <row r="40" spans="1:4">
      <c r="A40" s="28" t="s">
        <v>723</v>
      </c>
      <c r="B40" s="28" t="s">
        <v>4</v>
      </c>
      <c r="C40" s="186" t="s">
        <v>739</v>
      </c>
      <c r="D40" s="187">
        <v>29</v>
      </c>
    </row>
    <row r="41" spans="1:4">
      <c r="A41" s="30" t="s">
        <v>885</v>
      </c>
      <c r="B41" s="28"/>
      <c r="C41" s="28"/>
      <c r="D41" s="31">
        <f>SUM(D35:D40)</f>
        <v>1574</v>
      </c>
    </row>
    <row r="42" spans="1:4">
      <c r="A42" s="30" t="s">
        <v>886</v>
      </c>
      <c r="B42" s="28"/>
      <c r="C42" s="28"/>
      <c r="D42" s="31">
        <f>SUM(D41+D34)</f>
        <v>14283</v>
      </c>
    </row>
    <row r="44" spans="1:4">
      <c r="A44" s="47" t="s">
        <v>905</v>
      </c>
    </row>
  </sheetData>
  <sortState ref="A19:G32">
    <sortCondition ref="G19:G3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Descr</vt:lpstr>
      <vt:lpstr>res1</vt:lpstr>
      <vt:lpstr>res2</vt:lpstr>
      <vt:lpstr>res3</vt:lpstr>
      <vt:lpstr>res control</vt:lpstr>
      <vt:lpstr>res 1 decl.</vt:lpstr>
      <vt:lpstr>res 1 decl. %</vt:lpstr>
      <vt:lpstr>res 2 decl.</vt:lpstr>
      <vt:lpstr>res 3 decl. &amp; irregular</vt:lpstr>
      <vt:lpstr>raw 1 decl. sg</vt:lpstr>
      <vt:lpstr>raw 2 decl. sg</vt:lpstr>
      <vt:lpstr>raw 3 decl. sg</vt:lpstr>
      <vt:lpstr>raw irreg. sg</vt:lpstr>
      <vt:lpstr>raw 1 decl. pl</vt:lpstr>
      <vt:lpstr>raw 2 decl. pl</vt:lpstr>
      <vt:lpstr>raw 3 decl. pl</vt:lpstr>
      <vt:lpstr>raw irreg. pl</vt:lpstr>
      <vt:lpstr>ending in yj ij oj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Slioussar</cp:lastModifiedBy>
  <dcterms:created xsi:type="dcterms:W3CDTF">2013-09-26T19:05:10Z</dcterms:created>
  <dcterms:modified xsi:type="dcterms:W3CDTF">2014-05-07T17:29:59Z</dcterms:modified>
</cp:coreProperties>
</file>